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BAAC\Documents\DG\Opendata\รวมไฟล์นำส่ง CDO\ข้อมูลที่ใช้นำเข้า open data แบบ แยกชุดข้อมูล 2568\"/>
    </mc:Choice>
  </mc:AlternateContent>
  <xr:revisionPtr revIDLastSave="0" documentId="13_ncr:1_{EEFF17E5-99C6-4107-991C-1D6642FD9FCC}" xr6:coauthVersionLast="47" xr6:coauthVersionMax="47" xr10:uidLastSave="{00000000-0000-0000-0000-000000000000}"/>
  <bookViews>
    <workbookView xWindow="-120" yWindow="-120" windowWidth="24240" windowHeight="13140" firstSheet="6" activeTab="6" xr2:uid="{F1CA5955-807B-45AD-8D98-608FFFDD2BF2}"/>
  </bookViews>
  <sheets>
    <sheet name="4.1ข้อมูลการจัดสรรเงินทุน 2565" sheetId="30" state="hidden" r:id="rId1"/>
    <sheet name="4.2ข้อมูลการจัดสรรเงินทุน 2566" sheetId="31" state="hidden" r:id="rId2"/>
    <sheet name="4.3ข้อมูลการจัดสรรเงินทุน 2567" sheetId="32" state="hidden" r:id="rId3"/>
    <sheet name="6.1ข้อมูลประโยชน์ด้านผลกระ 2565" sheetId="33" state="hidden" r:id="rId4"/>
    <sheet name="6.2ข้อมูลประโยชน์ด้านผลกระ 2566" sheetId="34" state="hidden" r:id="rId5"/>
    <sheet name="6.3ข้อมูลประโยชน์ด้านผลกระ 2567" sheetId="35" state="hidden" r:id="rId6"/>
    <sheet name="จำนวนการใช้งาน BAAC Mobile ส" sheetId="22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35" l="1"/>
  <c r="G11" i="35"/>
  <c r="F11" i="35"/>
  <c r="E11" i="35"/>
  <c r="D11" i="35"/>
  <c r="C11" i="35"/>
  <c r="B11" i="35"/>
  <c r="H12" i="34"/>
  <c r="G12" i="34"/>
  <c r="F12" i="34"/>
  <c r="E12" i="34"/>
  <c r="D12" i="34"/>
  <c r="C12" i="34"/>
  <c r="B12" i="34"/>
  <c r="H11" i="33"/>
  <c r="G11" i="33"/>
  <c r="F11" i="33"/>
  <c r="E11" i="33"/>
  <c r="D11" i="33"/>
  <c r="C11" i="33"/>
  <c r="B11" i="33"/>
  <c r="G11" i="32"/>
  <c r="I11" i="32" s="1"/>
  <c r="J11" i="32" s="1"/>
  <c r="F11" i="32"/>
  <c r="D11" i="32"/>
  <c r="E11" i="32" s="1"/>
  <c r="C11" i="32"/>
  <c r="I10" i="32"/>
  <c r="J10" i="32" s="1"/>
  <c r="H10" i="32"/>
  <c r="E10" i="32"/>
  <c r="I9" i="32"/>
  <c r="J9" i="32" s="1"/>
  <c r="H9" i="32"/>
  <c r="E9" i="32"/>
  <c r="J8" i="32"/>
  <c r="I8" i="32"/>
  <c r="H8" i="32"/>
  <c r="E8" i="32"/>
  <c r="I6" i="32"/>
  <c r="J6" i="32" s="1"/>
  <c r="H6" i="32"/>
  <c r="E6" i="32"/>
  <c r="G11" i="31"/>
  <c r="I11" i="31" s="1"/>
  <c r="J11" i="31" s="1"/>
  <c r="F11" i="31"/>
  <c r="D11" i="31"/>
  <c r="E11" i="31" s="1"/>
  <c r="C11" i="31"/>
  <c r="I10" i="31"/>
  <c r="J10" i="31" s="1"/>
  <c r="H10" i="31"/>
  <c r="E10" i="31"/>
  <c r="I9" i="31"/>
  <c r="J9" i="31" s="1"/>
  <c r="H9" i="31"/>
  <c r="E9" i="31"/>
  <c r="J8" i="31"/>
  <c r="I8" i="31"/>
  <c r="H8" i="31"/>
  <c r="E8" i="31"/>
  <c r="I6" i="31"/>
  <c r="J6" i="31" s="1"/>
  <c r="H6" i="31"/>
  <c r="E6" i="31"/>
  <c r="H10" i="30"/>
  <c r="G10" i="30"/>
  <c r="I10" i="30" s="1"/>
  <c r="J10" i="30" s="1"/>
  <c r="F10" i="30"/>
  <c r="D10" i="30"/>
  <c r="E10" i="30" s="1"/>
  <c r="C10" i="30"/>
  <c r="J9" i="30"/>
  <c r="I9" i="30"/>
  <c r="H9" i="30"/>
  <c r="E9" i="30"/>
  <c r="I8" i="30"/>
  <c r="J8" i="30" s="1"/>
  <c r="H8" i="30"/>
  <c r="E8" i="30"/>
  <c r="I7" i="30"/>
  <c r="J7" i="30" s="1"/>
  <c r="H7" i="30"/>
  <c r="E7" i="30"/>
  <c r="J5" i="30"/>
  <c r="I5" i="30"/>
  <c r="H5" i="30"/>
  <c r="E5" i="30"/>
  <c r="H11" i="32" l="1"/>
  <c r="H11" i="3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tc={1988D4B7-38C7-4F84-9091-353794DF2071}</author>
  </authors>
  <commentList>
    <comment ref="B5" authorId="0" shapeId="0" xr:uid="{1988D4B7-38C7-4F84-9091-353794DF2071}">
      <text>
        <t>[Threaded comment]
Your version of Excel allows you to read this threaded comment; however, any edits to it will get removed if the file is opened in a newer version of Excel. Learn more: https://go.microsoft.com/fwlink/?linkid=870924
Comment:
    BAAC Mobile :เริ่มเปิดให้บริการสำหรับลูกค้าทั่วไป 17 ต.ค.65</t>
      </text>
    </comment>
  </commentList>
</comments>
</file>

<file path=xl/sharedStrings.xml><?xml version="1.0" encoding="utf-8"?>
<sst xmlns="http://schemas.openxmlformats.org/spreadsheetml/2006/main" count="161" uniqueCount="39">
  <si>
    <t>-</t>
  </si>
  <si>
    <t>ปีบัญชี</t>
  </si>
  <si>
    <t>ข้อมูล ณ วันที่ 31 สิงหาคม 2565</t>
  </si>
  <si>
    <t>โครงการสินเชื่อ</t>
  </si>
  <si>
    <r>
      <t>เงินทุนจัดสรรจาก
Green Bond</t>
    </r>
    <r>
      <rPr>
        <b/>
        <vertAlign val="superscript"/>
        <sz val="13"/>
        <color rgb="FF000000"/>
        <rFont val="TH SarabunPSK"/>
        <family val="2"/>
      </rPr>
      <t xml:space="preserve">1/
</t>
    </r>
    <r>
      <rPr>
        <b/>
        <sz val="13"/>
        <color rgb="FF000000"/>
        <rFont val="TH SarabunPSK"/>
        <family val="2"/>
      </rPr>
      <t>(ล้านบาท)</t>
    </r>
  </si>
  <si>
    <r>
      <t>สินเชื่อสะสมของโครงการ
(Cumulative Lending Amount)</t>
    </r>
    <r>
      <rPr>
        <b/>
        <vertAlign val="superscript"/>
        <sz val="13"/>
        <color rgb="FF000000"/>
        <rFont val="TH SarabunPSK"/>
        <family val="2"/>
      </rPr>
      <t>3/</t>
    </r>
  </si>
  <si>
    <t>สินเชื่อคงเหลือ
(Outstanding Balance)</t>
  </si>
  <si>
    <r>
      <t>เงินทุน Green Bond
รอการจัดสรร</t>
    </r>
    <r>
      <rPr>
        <b/>
        <vertAlign val="superscript"/>
        <sz val="13"/>
        <rFont val="TH SarabunPSK"/>
        <family val="2"/>
      </rPr>
      <t>2/</t>
    </r>
  </si>
  <si>
    <t>จำนวนสัญญา</t>
  </si>
  <si>
    <t>จำนวนเงิน
(ล้านบาท)</t>
  </si>
  <si>
    <t>(%)</t>
  </si>
  <si>
    <t>(ล้านบาท)</t>
  </si>
  <si>
    <t>1. โครงการสินเชื่อรักษ์ป่าไม้ ไทยยั่งยืน (Go Green : Forest Credit)</t>
  </si>
  <si>
    <t>2. โครงการส่งเสริมและสนับสนุนสินเชื่อสีเขียว (Green Credit)</t>
  </si>
  <si>
    <t xml:space="preserve">    2.1 การผลิตเกษตรอินทรีย์หรืออาหารปลอดภัย</t>
  </si>
  <si>
    <t xml:space="preserve">    2.2 การใช้พลังงานทางเลือก / พลังงานทดแทน / พลังงานสะอาด</t>
  </si>
  <si>
    <t xml:space="preserve">    2.3 การอนุรักษ์ทรัพยากรธรรมชาติและสิ่งแวดล้อม</t>
  </si>
  <si>
    <t>รวม</t>
  </si>
  <si>
    <t>ข้อมูล ณ วันที่ 30 พฤศจิกายน 2566</t>
  </si>
  <si>
    <t>ข้อมูล ณ วันที่ 31 สิงหาคม 2567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</si>
  <si>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2565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</si>
  <si>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2566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</si>
  <si>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2567</t>
  </si>
  <si>
    <r>
      <t>ผลการดำเนินงานตัวชี้วัดผลกระทบต่อสิ่งแวดล้อมของโครงการ</t>
    </r>
    <r>
      <rPr>
        <b/>
        <vertAlign val="superscript"/>
        <sz val="13"/>
        <color rgb="FF000000"/>
        <rFont val="TH SarabunPSK"/>
        <family val="2"/>
      </rPr>
      <t>2/</t>
    </r>
  </si>
  <si>
    <t>ยอดจ่ายสินเชื่อสะสมของโครงการ
(ล้านบาท)</t>
  </si>
  <si>
    <t>พื้นที่การผลิต (ไร่)</t>
  </si>
  <si>
    <t>จำนวนต้นไม้ (ต้น)</t>
  </si>
  <si>
    <r>
      <t>ปริมาณการกักเก็บคาร์บอน
(ตันคาร์บอนฯเทียบเท่า)</t>
    </r>
    <r>
      <rPr>
        <b/>
        <vertAlign val="superscript"/>
        <sz val="13"/>
        <color rgb="FF000000"/>
        <rFont val="TH SarabunPSK"/>
        <family val="2"/>
      </rPr>
      <t>1/</t>
    </r>
  </si>
  <si>
    <t>ปริมาณการผลิต (ตัน)</t>
  </si>
  <si>
    <t>ปริมาณการผลิตไฟฟ้า
(MW)</t>
  </si>
  <si>
    <t>จำนวนแปลงผลิต/โรงเรือน/โรงงาน</t>
  </si>
  <si>
    <t>1. โครงการสินเชื่อรักษ์ป่าไม้ ไทยยั่งยืน (Go Green : Forest Credit)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</si>
  <si>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2565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</si>
  <si>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2566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</si>
  <si>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2567</t>
  </si>
  <si>
    <t>รายการ</t>
  </si>
  <si>
    <t>จำนวนผู้ลงทะเบียนสะสม (ราย)</t>
  </si>
  <si>
    <t>ปริมาณธุรกรรม (รายการ)</t>
  </si>
  <si>
    <t>จำนวนการใช้งาน BAAC Mobile สะสม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</si>
</sst>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1"/>
      <color indexed="8"/>
      <name val="Tahoma"/>
      <family val="2"/>
      <charset val="222"/>
    </font>
    <font>
      <b/>
      <sz val="16"/>
      <color rgb="FF000000"/>
      <name val="TH SarabunPSK"/>
      <family val="2"/>
    </font>
    <font>
      <b/>
      <sz val="13"/>
      <color rgb="FF000000"/>
      <name val="TH SarabunPSK"/>
      <family val="2"/>
    </font>
    <font>
      <b/>
      <vertAlign val="superscript"/>
      <sz val="13"/>
      <color rgb="FF000000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b/>
      <sz val="13"/>
      <color rgb="FF333333"/>
      <name val="TH SarabunPSK"/>
      <family val="2"/>
    </font>
    <font>
      <sz val="13"/>
      <color rgb="FF333333"/>
      <name val="TH SarabunPSK"/>
      <family val="2"/>
    </font>
    <font>
      <sz val="13"/>
      <name val="TH SarabunPSK"/>
      <family val="2"/>
    </font>
    <font>
      <b/>
      <sz val="14"/>
      <color rgb="FF333333"/>
      <name val="TH SarabunPSK"/>
      <family val="2"/>
    </font>
    <font>
      <b/>
      <u val="doubleAccounting"/>
      <sz val="13"/>
      <color rgb="FF333333"/>
      <name val="TH SarabunPSK"/>
      <family val="2"/>
    </font>
    <font>
      <b/>
      <u val="doubleAccounting"/>
      <sz val="13"/>
      <name val="TH SarabunPSK"/>
      <family val="2"/>
    </font>
    <font>
      <sz val="13"/>
      <color rgb="FF000000"/>
      <name val="TH SarabunPSK"/>
      <family val="2"/>
    </font>
    <font>
      <sz val="11"/>
      <color theme="1"/>
      <name val="Tahoma"/>
      <family val="2"/>
      <scheme val="minor"/>
    </font>
    <font>
      <u/>
      <sz val="11"/>
      <color theme="10"/>
      <name val="Tahoma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ECF5E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8" fillId="0" borderId="0"/>
    <xf numFmtId="0" fontId="19" fillId="0" borderId="0" applyNumberFormat="0" applyFill="0" applyBorder="0" applyAlignment="0" applyProtection="0"/>
  </cellStyleXfs>
  <cellXfs count="73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7" fillId="3" borderId="13" xfId="0" applyFont="1" applyFill="1" applyBorder="1" applyAlignment="1">
      <alignment horizontal="center" vertical="top" wrapText="1"/>
    </xf>
    <xf numFmtId="0" fontId="7" fillId="3" borderId="13" xfId="0" applyFont="1" applyFill="1" applyBorder="1" applyAlignment="1">
      <alignment horizontal="center" vertical="top"/>
    </xf>
    <xf numFmtId="0" fontId="9" fillId="3" borderId="13" xfId="0" applyFont="1" applyFill="1" applyBorder="1" applyAlignment="1">
      <alignment horizontal="center" vertical="top"/>
    </xf>
    <xf numFmtId="0" fontId="11" fillId="0" borderId="12" xfId="0" applyFont="1" applyBorder="1" applyAlignment="1">
      <alignment vertical="center"/>
    </xf>
    <xf numFmtId="43" fontId="12" fillId="0" borderId="14" xfId="1" applyFont="1" applyFill="1" applyBorder="1" applyAlignment="1">
      <alignment horizontal="right" vertical="center"/>
    </xf>
    <xf numFmtId="187" fontId="12" fillId="0" borderId="15" xfId="1" applyNumberFormat="1" applyFont="1" applyFill="1" applyBorder="1" applyAlignment="1">
      <alignment vertical="center" wrapText="1"/>
    </xf>
    <xf numFmtId="43" fontId="12" fillId="0" borderId="15" xfId="1" applyFont="1" applyFill="1" applyBorder="1" applyAlignment="1">
      <alignment vertical="center" wrapText="1"/>
    </xf>
    <xf numFmtId="43" fontId="13" fillId="0" borderId="16" xfId="1" applyFont="1" applyFill="1" applyBorder="1" applyAlignment="1">
      <alignment vertical="center" wrapText="1"/>
    </xf>
    <xf numFmtId="43" fontId="13" fillId="0" borderId="13" xfId="1" applyFont="1" applyFill="1" applyBorder="1" applyAlignment="1">
      <alignment vertical="center" wrapText="1"/>
    </xf>
    <xf numFmtId="0" fontId="11" fillId="4" borderId="12" xfId="0" applyFont="1" applyFill="1" applyBorder="1" applyAlignment="1">
      <alignment vertical="center"/>
    </xf>
    <xf numFmtId="43" fontId="12" fillId="4" borderId="16" xfId="1" applyFont="1" applyFill="1" applyBorder="1" applyAlignment="1">
      <alignment vertical="center" wrapText="1"/>
    </xf>
    <xf numFmtId="187" fontId="12" fillId="4" borderId="17" xfId="1" applyNumberFormat="1" applyFont="1" applyFill="1" applyBorder="1" applyAlignment="1">
      <alignment vertical="center" wrapText="1"/>
    </xf>
    <xf numFmtId="43" fontId="12" fillId="4" borderId="17" xfId="1" applyFont="1" applyFill="1" applyBorder="1" applyAlignment="1">
      <alignment vertical="center" wrapText="1"/>
    </xf>
    <xf numFmtId="43" fontId="13" fillId="4" borderId="17" xfId="1" applyFont="1" applyFill="1" applyBorder="1" applyAlignment="1">
      <alignment vertical="center" wrapText="1"/>
    </xf>
    <xf numFmtId="43" fontId="13" fillId="4" borderId="18" xfId="1" applyFont="1" applyFill="1" applyBorder="1" applyAlignment="1">
      <alignment vertical="center" wrapText="1"/>
    </xf>
    <xf numFmtId="0" fontId="12" fillId="0" borderId="12" xfId="0" applyFont="1" applyBorder="1" applyAlignment="1">
      <alignment vertical="center"/>
    </xf>
    <xf numFmtId="187" fontId="12" fillId="0" borderId="16" xfId="1" applyNumberFormat="1" applyFont="1" applyFill="1" applyBorder="1" applyAlignment="1">
      <alignment vertical="center" wrapText="1"/>
    </xf>
    <xf numFmtId="43" fontId="12" fillId="0" borderId="16" xfId="1" applyFont="1" applyFill="1" applyBorder="1" applyAlignment="1">
      <alignment vertical="center" wrapText="1"/>
    </xf>
    <xf numFmtId="0" fontId="12" fillId="4" borderId="12" xfId="0" applyFont="1" applyFill="1" applyBorder="1" applyAlignment="1">
      <alignment vertical="center"/>
    </xf>
    <xf numFmtId="43" fontId="12" fillId="4" borderId="14" xfId="1" applyFont="1" applyFill="1" applyBorder="1" applyAlignment="1">
      <alignment horizontal="right" vertical="center"/>
    </xf>
    <xf numFmtId="187" fontId="12" fillId="4" borderId="16" xfId="1" applyNumberFormat="1" applyFont="1" applyFill="1" applyBorder="1" applyAlignment="1">
      <alignment vertical="center" wrapText="1"/>
    </xf>
    <xf numFmtId="43" fontId="13" fillId="4" borderId="16" xfId="1" applyFont="1" applyFill="1" applyBorder="1" applyAlignment="1">
      <alignment vertical="center" wrapText="1"/>
    </xf>
    <xf numFmtId="43" fontId="13" fillId="4" borderId="13" xfId="1" applyFont="1" applyFill="1" applyBorder="1" applyAlignment="1">
      <alignment vertical="center" wrapText="1"/>
    </xf>
    <xf numFmtId="0" fontId="14" fillId="4" borderId="12" xfId="0" applyFont="1" applyFill="1" applyBorder="1" applyAlignment="1">
      <alignment horizontal="center" vertical="center"/>
    </xf>
    <xf numFmtId="43" fontId="15" fillId="4" borderId="14" xfId="1" applyFont="1" applyFill="1" applyBorder="1" applyAlignment="1">
      <alignment horizontal="right" vertical="center"/>
    </xf>
    <xf numFmtId="187" fontId="15" fillId="4" borderId="14" xfId="1" applyNumberFormat="1" applyFont="1" applyFill="1" applyBorder="1" applyAlignment="1">
      <alignment horizontal="right" vertical="center"/>
    </xf>
    <xf numFmtId="43" fontId="16" fillId="4" borderId="14" xfId="1" applyFont="1" applyFill="1" applyBorder="1" applyAlignment="1">
      <alignment horizontal="right" vertical="center"/>
    </xf>
    <xf numFmtId="0" fontId="7" fillId="3" borderId="14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vertical="center"/>
    </xf>
    <xf numFmtId="0" fontId="7" fillId="6" borderId="12" xfId="0" applyFont="1" applyFill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7" fillId="6" borderId="12" xfId="0" applyFont="1" applyFill="1" applyBorder="1" applyAlignment="1">
      <alignment vertical="center"/>
    </xf>
    <xf numFmtId="0" fontId="7" fillId="6" borderId="12" xfId="0" applyFont="1" applyFill="1" applyBorder="1" applyAlignment="1">
      <alignment horizontal="center" vertical="center"/>
    </xf>
    <xf numFmtId="3" fontId="6" fillId="0" borderId="1" xfId="0" applyNumberFormat="1" applyFont="1" applyBorder="1"/>
    <xf numFmtId="43" fontId="12" fillId="5" borderId="15" xfId="1" applyFont="1" applyFill="1" applyBorder="1" applyAlignment="1">
      <alignment horizontal="right" vertical="center" wrapText="1"/>
    </xf>
    <xf numFmtId="187" fontId="12" fillId="5" borderId="15" xfId="1" applyNumberFormat="1" applyFont="1" applyFill="1" applyBorder="1" applyAlignment="1">
      <alignment horizontal="right" vertical="center" wrapText="1"/>
    </xf>
    <xf numFmtId="187" fontId="12" fillId="5" borderId="13" xfId="1" applyNumberFormat="1" applyFont="1" applyFill="1" applyBorder="1" applyAlignment="1">
      <alignment horizontal="right" vertical="center" wrapText="1"/>
    </xf>
    <xf numFmtId="43" fontId="12" fillId="6" borderId="15" xfId="1" applyFont="1" applyFill="1" applyBorder="1" applyAlignment="1">
      <alignment horizontal="right" vertical="center" wrapText="1"/>
    </xf>
    <xf numFmtId="187" fontId="12" fillId="6" borderId="15" xfId="1" applyNumberFormat="1" applyFont="1" applyFill="1" applyBorder="1" applyAlignment="1">
      <alignment horizontal="right" vertical="center" wrapText="1"/>
    </xf>
    <xf numFmtId="187" fontId="12" fillId="6" borderId="12" xfId="1" applyNumberFormat="1" applyFont="1" applyFill="1" applyBorder="1" applyAlignment="1">
      <alignment horizontal="right" vertical="center" wrapText="1"/>
    </xf>
    <xf numFmtId="187" fontId="12" fillId="5" borderId="12" xfId="1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horizontal="center"/>
    </xf>
    <xf numFmtId="0" fontId="7" fillId="3" borderId="5" xfId="0" applyFont="1" applyFill="1" applyBorder="1" applyAlignment="1">
      <alignment horizontal="center" vertical="top"/>
    </xf>
    <xf numFmtId="0" fontId="7" fillId="3" borderId="12" xfId="0" applyFont="1" applyFill="1" applyBorder="1" applyAlignment="1">
      <alignment horizontal="center" vertical="top"/>
    </xf>
    <xf numFmtId="0" fontId="7" fillId="3" borderId="5" xfId="0" applyFont="1" applyFill="1" applyBorder="1" applyAlignment="1">
      <alignment horizontal="center" vertical="top" wrapText="1"/>
    </xf>
    <xf numFmtId="0" fontId="7" fillId="3" borderId="12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7" fillId="3" borderId="7" xfId="0" applyFont="1" applyFill="1" applyBorder="1" applyAlignment="1">
      <alignment horizontal="center" vertical="top" wrapText="1"/>
    </xf>
    <xf numFmtId="0" fontId="7" fillId="3" borderId="8" xfId="0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horizontal="center" vertical="top" wrapText="1"/>
    </xf>
    <xf numFmtId="0" fontId="7" fillId="3" borderId="10" xfId="0" applyFont="1" applyFill="1" applyBorder="1" applyAlignment="1">
      <alignment horizontal="center" vertical="top" wrapText="1"/>
    </xf>
    <xf numFmtId="0" fontId="9" fillId="3" borderId="11" xfId="0" applyFont="1" applyFill="1" applyBorder="1" applyAlignment="1">
      <alignment horizontal="center" vertical="top" wrapText="1"/>
    </xf>
    <xf numFmtId="0" fontId="9" fillId="3" borderId="10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7" fillId="3" borderId="16" xfId="0" applyFont="1" applyFill="1" applyBorder="1" applyAlignment="1">
      <alignment horizontal="center" vertical="top"/>
    </xf>
    <xf numFmtId="0" fontId="7" fillId="3" borderId="17" xfId="0" applyFont="1" applyFill="1" applyBorder="1" applyAlignment="1">
      <alignment horizontal="center" vertical="top"/>
    </xf>
    <xf numFmtId="0" fontId="7" fillId="3" borderId="18" xfId="0" applyFont="1" applyFill="1" applyBorder="1" applyAlignment="1">
      <alignment horizontal="center" vertical="top"/>
    </xf>
    <xf numFmtId="0" fontId="2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5">
    <cellStyle name="Comma" xfId="1" builtinId="3"/>
    <cellStyle name="Hyperlink 2" xfId="4" xr:uid="{4D151C83-6391-47FD-903D-F775581A5753}"/>
    <cellStyle name="Normal" xfId="0" builtinId="0"/>
    <cellStyle name="Normal 2" xfId="3" xr:uid="{6443A02D-F581-4BF1-AA0C-099BFF132817}"/>
    <cellStyle name="Normal 6" xfId="2" xr:uid="{EB9BA974-DF0F-4D76-9D0B-F517A87910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Orrathai Seenoykhaw" id="{FBD0178E-17EC-429C-86B1-F833817F81FF}" userId="S::orrathai.se@baac.or.th::b422aa86-c2ae-4605-84aa-0582f54d57b2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5" dT="2025-09-08T04:49:47.81" personId="{FBD0178E-17EC-429C-86B1-F833817F81FF}" id="{1988D4B7-38C7-4F84-9091-353794DF2071}">
    <text>BAAC Mobile :เริ่มเปิดให้บริการสำหรับลูกค้าทั่วไป 17 ต.ค.65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teerawut.da@baac.or.th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B8764-96E7-4A5E-99F0-B60C65B3AE47}">
  <dimension ref="A1:J10"/>
  <sheetViews>
    <sheetView view="pageBreakPreview" zoomScale="60" zoomScaleNormal="100" workbookViewId="0">
      <selection sqref="A1:J1"/>
    </sheetView>
  </sheetViews>
  <sheetFormatPr defaultRowHeight="14.25" x14ac:dyDescent="0.2"/>
  <sheetData>
    <row r="1" spans="1:10" ht="21" x14ac:dyDescent="0.35">
      <c r="A1" s="50" t="s">
        <v>20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21.75" thickBot="1" x14ac:dyDescent="0.25">
      <c r="A2" s="5" t="s">
        <v>2</v>
      </c>
      <c r="B2" s="6"/>
      <c r="C2" s="6"/>
      <c r="D2" s="6"/>
      <c r="E2" s="6"/>
      <c r="F2" s="6"/>
      <c r="G2" s="6"/>
      <c r="H2" s="6"/>
      <c r="I2" s="7"/>
      <c r="J2" s="7"/>
    </row>
    <row r="3" spans="1:10" ht="18" thickBot="1" x14ac:dyDescent="0.25">
      <c r="A3" s="51" t="s">
        <v>3</v>
      </c>
      <c r="B3" s="53" t="s">
        <v>4</v>
      </c>
      <c r="C3" s="55" t="s">
        <v>5</v>
      </c>
      <c r="D3" s="56"/>
      <c r="E3" s="57"/>
      <c r="F3" s="58" t="s">
        <v>6</v>
      </c>
      <c r="G3" s="59"/>
      <c r="H3" s="60"/>
      <c r="I3" s="61" t="s">
        <v>7</v>
      </c>
      <c r="J3" s="62"/>
    </row>
    <row r="4" spans="1:10" ht="35.25" thickBot="1" x14ac:dyDescent="0.25">
      <c r="A4" s="52"/>
      <c r="B4" s="54"/>
      <c r="C4" s="8" t="s">
        <v>8</v>
      </c>
      <c r="D4" s="8" t="s">
        <v>9</v>
      </c>
      <c r="E4" s="8" t="s">
        <v>10</v>
      </c>
      <c r="F4" s="8" t="s">
        <v>8</v>
      </c>
      <c r="G4" s="8" t="s">
        <v>9</v>
      </c>
      <c r="H4" s="9" t="s">
        <v>10</v>
      </c>
      <c r="I4" s="10" t="s">
        <v>11</v>
      </c>
      <c r="J4" s="10" t="s">
        <v>10</v>
      </c>
    </row>
    <row r="5" spans="1:10" ht="18" thickBot="1" x14ac:dyDescent="0.25">
      <c r="A5" s="11" t="s">
        <v>12</v>
      </c>
      <c r="B5" s="12">
        <v>400</v>
      </c>
      <c r="C5" s="13">
        <v>1226</v>
      </c>
      <c r="D5" s="14">
        <v>315.70999999999998</v>
      </c>
      <c r="E5" s="14">
        <f>ROUND(D5*100/B5,2)</f>
        <v>78.930000000000007</v>
      </c>
      <c r="F5" s="13">
        <v>1057</v>
      </c>
      <c r="G5" s="14">
        <v>283.88</v>
      </c>
      <c r="H5" s="14">
        <f>ROUND(G5*100/B5,2)</f>
        <v>70.97</v>
      </c>
      <c r="I5" s="15">
        <f t="shared" ref="I5:I10" si="0">+B5-G5</f>
        <v>116.12</v>
      </c>
      <c r="J5" s="16">
        <f>ROUND(I5*100/B5,2)</f>
        <v>29.03</v>
      </c>
    </row>
    <row r="6" spans="1:10" ht="18" thickBot="1" x14ac:dyDescent="0.25">
      <c r="A6" s="17" t="s">
        <v>13</v>
      </c>
      <c r="B6" s="18"/>
      <c r="C6" s="19"/>
      <c r="D6" s="20"/>
      <c r="E6" s="20"/>
      <c r="F6" s="19"/>
      <c r="G6" s="20"/>
      <c r="H6" s="20"/>
      <c r="I6" s="21"/>
      <c r="J6" s="22"/>
    </row>
    <row r="7" spans="1:10" ht="18" thickBot="1" x14ac:dyDescent="0.25">
      <c r="A7" s="23" t="s">
        <v>14</v>
      </c>
      <c r="B7" s="12">
        <v>4400</v>
      </c>
      <c r="C7" s="24">
        <v>5173</v>
      </c>
      <c r="D7" s="25">
        <v>6358.39</v>
      </c>
      <c r="E7" s="25">
        <f>ROUND(D7*100/B7,2)</f>
        <v>144.51</v>
      </c>
      <c r="F7" s="24">
        <v>4140</v>
      </c>
      <c r="G7" s="25">
        <v>4037.98</v>
      </c>
      <c r="H7" s="25">
        <f>ROUND(G7*100/B7,2)</f>
        <v>91.77</v>
      </c>
      <c r="I7" s="15">
        <f t="shared" si="0"/>
        <v>362.02</v>
      </c>
      <c r="J7" s="16">
        <f>ROUND(I7*100/B7,2)</f>
        <v>8.23</v>
      </c>
    </row>
    <row r="8" spans="1:10" ht="18" thickBot="1" x14ac:dyDescent="0.25">
      <c r="A8" s="26" t="s">
        <v>15</v>
      </c>
      <c r="B8" s="27">
        <v>650</v>
      </c>
      <c r="C8" s="28">
        <v>1802</v>
      </c>
      <c r="D8" s="18">
        <v>636.42999999999995</v>
      </c>
      <c r="E8" s="18">
        <f>ROUND(D8*100/B8,2)</f>
        <v>97.91</v>
      </c>
      <c r="F8" s="28">
        <v>1717</v>
      </c>
      <c r="G8" s="18">
        <v>593.96</v>
      </c>
      <c r="H8" s="18">
        <f>ROUND(G8*100/B8,2)</f>
        <v>91.38</v>
      </c>
      <c r="I8" s="29">
        <f t="shared" si="0"/>
        <v>56.039999999999964</v>
      </c>
      <c r="J8" s="30">
        <f>ROUND(I8*100/B8,2)</f>
        <v>8.6199999999999992</v>
      </c>
    </row>
    <row r="9" spans="1:10" ht="18" thickBot="1" x14ac:dyDescent="0.25">
      <c r="A9" s="23" t="s">
        <v>16</v>
      </c>
      <c r="B9" s="12">
        <v>550</v>
      </c>
      <c r="C9" s="24">
        <v>973</v>
      </c>
      <c r="D9" s="25">
        <v>632.61</v>
      </c>
      <c r="E9" s="25">
        <f>ROUND(D9*100/B9,2)</f>
        <v>115.02</v>
      </c>
      <c r="F9" s="24">
        <v>761</v>
      </c>
      <c r="G9" s="25">
        <v>447.21</v>
      </c>
      <c r="H9" s="25">
        <f>ROUND(G9*100/B9,2)</f>
        <v>81.31</v>
      </c>
      <c r="I9" s="15">
        <f t="shared" si="0"/>
        <v>102.79000000000002</v>
      </c>
      <c r="J9" s="16">
        <f>ROUND(I9*100/B9,2)</f>
        <v>18.690000000000001</v>
      </c>
    </row>
    <row r="10" spans="1:10" ht="20.25" thickBot="1" x14ac:dyDescent="0.25">
      <c r="A10" s="31" t="s">
        <v>17</v>
      </c>
      <c r="B10" s="32">
        <v>6000</v>
      </c>
      <c r="C10" s="33">
        <f>C5+C7+C8+C9</f>
        <v>9174</v>
      </c>
      <c r="D10" s="32">
        <f>D5+D7+D8+D9</f>
        <v>7943.14</v>
      </c>
      <c r="E10" s="32">
        <f>+D10*100/B10</f>
        <v>132.38566666666668</v>
      </c>
      <c r="F10" s="33">
        <f>F5+F7+F8+F9</f>
        <v>7675</v>
      </c>
      <c r="G10" s="32">
        <f>G5+G7+G8+G9</f>
        <v>5363.03</v>
      </c>
      <c r="H10" s="32">
        <f>ROUND(G10*100/B10,2)</f>
        <v>89.38</v>
      </c>
      <c r="I10" s="34">
        <f t="shared" si="0"/>
        <v>636.97000000000025</v>
      </c>
      <c r="J10" s="34">
        <f>ROUND(I10*100/B10,2)</f>
        <v>10.62</v>
      </c>
    </row>
  </sheetData>
  <mergeCells count="6">
    <mergeCell ref="A1:J1"/>
    <mergeCell ref="A3:A4"/>
    <mergeCell ref="B3:B4"/>
    <mergeCell ref="C3:E3"/>
    <mergeCell ref="F3:H3"/>
    <mergeCell ref="I3:J3"/>
  </mergeCells>
  <pageMargins left="0.7" right="0.7" top="0.75" bottom="0.75" header="0.3" footer="0.3"/>
  <pageSetup paperSize="9" scale="91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7D1B-9ADD-4F69-A2EE-077723FEA0E4}">
  <dimension ref="A1:J11"/>
  <sheetViews>
    <sheetView view="pageBreakPreview" zoomScale="60" zoomScaleNormal="100" workbookViewId="0">
      <selection activeCell="G18" sqref="G18"/>
    </sheetView>
  </sheetViews>
  <sheetFormatPr defaultRowHeight="14.25" x14ac:dyDescent="0.2"/>
  <sheetData>
    <row r="1" spans="1:10" x14ac:dyDescent="0.2">
      <c r="A1" s="63" t="s">
        <v>21</v>
      </c>
      <c r="B1" s="63"/>
      <c r="C1" s="63"/>
      <c r="D1" s="63"/>
      <c r="E1" s="63"/>
      <c r="F1" s="63"/>
      <c r="G1" s="63"/>
      <c r="H1" s="63"/>
      <c r="I1" s="63"/>
      <c r="J1" s="63"/>
    </row>
    <row r="3" spans="1:10" ht="21.75" thickBot="1" x14ac:dyDescent="0.25">
      <c r="A3" s="5" t="s">
        <v>18</v>
      </c>
      <c r="B3" s="6"/>
      <c r="C3" s="6"/>
      <c r="D3" s="6"/>
      <c r="E3" s="6"/>
      <c r="F3" s="6"/>
      <c r="G3" s="6"/>
      <c r="H3" s="6"/>
      <c r="I3" s="7"/>
      <c r="J3" s="7"/>
    </row>
    <row r="4" spans="1:10" ht="18" thickBot="1" x14ac:dyDescent="0.25">
      <c r="A4" s="51" t="s">
        <v>3</v>
      </c>
      <c r="B4" s="53" t="s">
        <v>4</v>
      </c>
      <c r="C4" s="55" t="s">
        <v>5</v>
      </c>
      <c r="D4" s="56"/>
      <c r="E4" s="57"/>
      <c r="F4" s="58" t="s">
        <v>6</v>
      </c>
      <c r="G4" s="59"/>
      <c r="H4" s="60"/>
      <c r="I4" s="61" t="s">
        <v>7</v>
      </c>
      <c r="J4" s="62"/>
    </row>
    <row r="5" spans="1:10" ht="35.25" thickBot="1" x14ac:dyDescent="0.25">
      <c r="A5" s="52"/>
      <c r="B5" s="54"/>
      <c r="C5" s="8" t="s">
        <v>8</v>
      </c>
      <c r="D5" s="8" t="s">
        <v>9</v>
      </c>
      <c r="E5" s="8" t="s">
        <v>10</v>
      </c>
      <c r="F5" s="8" t="s">
        <v>8</v>
      </c>
      <c r="G5" s="8" t="s">
        <v>9</v>
      </c>
      <c r="H5" s="9" t="s">
        <v>10</v>
      </c>
      <c r="I5" s="10" t="s">
        <v>11</v>
      </c>
      <c r="J5" s="10" t="s">
        <v>10</v>
      </c>
    </row>
    <row r="6" spans="1:10" ht="18" thickBot="1" x14ac:dyDescent="0.25">
      <c r="A6" s="11" t="s">
        <v>12</v>
      </c>
      <c r="B6" s="12">
        <v>400</v>
      </c>
      <c r="C6" s="13">
        <v>1228</v>
      </c>
      <c r="D6" s="14">
        <v>303.8</v>
      </c>
      <c r="E6" s="14">
        <f>ROUND(D6*100/B6,2)</f>
        <v>75.95</v>
      </c>
      <c r="F6" s="13">
        <v>849</v>
      </c>
      <c r="G6" s="14">
        <v>228.53</v>
      </c>
      <c r="H6" s="14">
        <f>ROUND(G6*100/B6,2)</f>
        <v>57.13</v>
      </c>
      <c r="I6" s="15">
        <f t="shared" ref="I6" si="0">+B6-G6</f>
        <v>171.47</v>
      </c>
      <c r="J6" s="16">
        <f>ROUND(I6*100/B6,2)</f>
        <v>42.87</v>
      </c>
    </row>
    <row r="7" spans="1:10" ht="18" thickBot="1" x14ac:dyDescent="0.25">
      <c r="A7" s="17" t="s">
        <v>13</v>
      </c>
      <c r="B7" s="18"/>
      <c r="C7" s="19"/>
      <c r="D7" s="20"/>
      <c r="E7" s="20"/>
      <c r="F7" s="19"/>
      <c r="G7" s="20"/>
      <c r="H7" s="20"/>
      <c r="I7" s="21"/>
      <c r="J7" s="22"/>
    </row>
    <row r="8" spans="1:10" ht="18" thickBot="1" x14ac:dyDescent="0.25">
      <c r="A8" s="23" t="s">
        <v>14</v>
      </c>
      <c r="B8" s="12">
        <v>4400</v>
      </c>
      <c r="C8" s="24">
        <v>6040</v>
      </c>
      <c r="D8" s="25">
        <v>9712.6</v>
      </c>
      <c r="E8" s="25">
        <f>ROUND(D8*100/B8,2)</f>
        <v>220.74</v>
      </c>
      <c r="F8" s="24">
        <v>3259</v>
      </c>
      <c r="G8" s="25">
        <v>4000.32</v>
      </c>
      <c r="H8" s="25">
        <f>ROUND(G8*100/B8,2)</f>
        <v>90.92</v>
      </c>
      <c r="I8" s="15">
        <f t="shared" ref="I8:I11" si="1">+B8-G8</f>
        <v>399.67999999999984</v>
      </c>
      <c r="J8" s="16">
        <f>ROUND(I8*100/B8,2)</f>
        <v>9.08</v>
      </c>
    </row>
    <row r="9" spans="1:10" ht="18" thickBot="1" x14ac:dyDescent="0.25">
      <c r="A9" s="26" t="s">
        <v>15</v>
      </c>
      <c r="B9" s="27">
        <v>650</v>
      </c>
      <c r="C9" s="28">
        <v>1893</v>
      </c>
      <c r="D9" s="18">
        <v>766.22</v>
      </c>
      <c r="E9" s="18">
        <f>ROUND(D9*100/B9,2)</f>
        <v>117.88</v>
      </c>
      <c r="F9" s="28">
        <v>1381</v>
      </c>
      <c r="G9" s="18">
        <v>425.44</v>
      </c>
      <c r="H9" s="18">
        <f>ROUND(G9*100/B9,2)</f>
        <v>65.45</v>
      </c>
      <c r="I9" s="29">
        <f t="shared" si="1"/>
        <v>224.56</v>
      </c>
      <c r="J9" s="30">
        <f>ROUND(I9*100/B9,2)</f>
        <v>34.549999999999997</v>
      </c>
    </row>
    <row r="10" spans="1:10" ht="18" thickBot="1" x14ac:dyDescent="0.25">
      <c r="A10" s="23" t="s">
        <v>16</v>
      </c>
      <c r="B10" s="12">
        <v>550</v>
      </c>
      <c r="C10" s="24">
        <v>1087</v>
      </c>
      <c r="D10" s="25">
        <v>1110.01</v>
      </c>
      <c r="E10" s="25">
        <f>ROUND(D10*100/B10,2)</f>
        <v>201.82</v>
      </c>
      <c r="F10" s="24">
        <v>451</v>
      </c>
      <c r="G10" s="25">
        <v>323.33</v>
      </c>
      <c r="H10" s="25">
        <f>ROUND(G10*100/B10,2)</f>
        <v>58.79</v>
      </c>
      <c r="I10" s="15">
        <f t="shared" si="1"/>
        <v>226.67000000000002</v>
      </c>
      <c r="J10" s="16">
        <f>ROUND(I10*100/B10,2)</f>
        <v>41.21</v>
      </c>
    </row>
    <row r="11" spans="1:10" ht="20.25" thickBot="1" x14ac:dyDescent="0.25">
      <c r="A11" s="31" t="s">
        <v>17</v>
      </c>
      <c r="B11" s="32">
        <v>6000</v>
      </c>
      <c r="C11" s="33">
        <f>C6+C8+C9+C10</f>
        <v>10248</v>
      </c>
      <c r="D11" s="32">
        <f>D6+D8+D9+D10</f>
        <v>11892.63</v>
      </c>
      <c r="E11" s="32">
        <f>+D11*100/B11</f>
        <v>198.2105</v>
      </c>
      <c r="F11" s="33">
        <f>F6+F8+F9+F10</f>
        <v>5940</v>
      </c>
      <c r="G11" s="32">
        <f>G6+G8+G9+G10</f>
        <v>4977.62</v>
      </c>
      <c r="H11" s="32">
        <f>ROUND(G11*100/B11,2)</f>
        <v>82.96</v>
      </c>
      <c r="I11" s="34">
        <f t="shared" si="1"/>
        <v>1022.3800000000001</v>
      </c>
      <c r="J11" s="34">
        <f>ROUND(I11*100/B11,2)</f>
        <v>17.04</v>
      </c>
    </row>
  </sheetData>
  <mergeCells count="6">
    <mergeCell ref="A1:J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A6348-3421-4D0E-B8D6-33F242FAE00E}">
  <dimension ref="A1:J11"/>
  <sheetViews>
    <sheetView view="pageBreakPreview" zoomScale="60" zoomScaleNormal="100" workbookViewId="0">
      <selection activeCell="D23" sqref="D23"/>
    </sheetView>
  </sheetViews>
  <sheetFormatPr defaultRowHeight="14.25" x14ac:dyDescent="0.2"/>
  <sheetData>
    <row r="1" spans="1:10" x14ac:dyDescent="0.2">
      <c r="A1" s="63" t="s">
        <v>22</v>
      </c>
      <c r="B1" s="63"/>
      <c r="C1" s="63"/>
      <c r="D1" s="63"/>
      <c r="E1" s="63"/>
      <c r="F1" s="63"/>
      <c r="G1" s="63"/>
      <c r="H1" s="63"/>
      <c r="I1" s="63"/>
    </row>
    <row r="3" spans="1:10" ht="21.75" thickBot="1" x14ac:dyDescent="0.25">
      <c r="A3" s="5" t="s">
        <v>19</v>
      </c>
      <c r="B3" s="6"/>
      <c r="C3" s="6"/>
      <c r="D3" s="6"/>
      <c r="E3" s="6"/>
      <c r="F3" s="6"/>
      <c r="G3" s="6"/>
      <c r="H3" s="6"/>
      <c r="I3" s="7"/>
      <c r="J3" s="7"/>
    </row>
    <row r="4" spans="1:10" ht="18" thickBot="1" x14ac:dyDescent="0.25">
      <c r="A4" s="51" t="s">
        <v>3</v>
      </c>
      <c r="B4" s="53" t="s">
        <v>4</v>
      </c>
      <c r="C4" s="55" t="s">
        <v>5</v>
      </c>
      <c r="D4" s="56"/>
      <c r="E4" s="57"/>
      <c r="F4" s="58" t="s">
        <v>6</v>
      </c>
      <c r="G4" s="59"/>
      <c r="H4" s="60"/>
      <c r="I4" s="61" t="s">
        <v>7</v>
      </c>
      <c r="J4" s="62"/>
    </row>
    <row r="5" spans="1:10" ht="35.25" thickBot="1" x14ac:dyDescent="0.25">
      <c r="A5" s="52"/>
      <c r="B5" s="54"/>
      <c r="C5" s="8" t="s">
        <v>8</v>
      </c>
      <c r="D5" s="8" t="s">
        <v>9</v>
      </c>
      <c r="E5" s="8" t="s">
        <v>10</v>
      </c>
      <c r="F5" s="8" t="s">
        <v>8</v>
      </c>
      <c r="G5" s="8" t="s">
        <v>9</v>
      </c>
      <c r="H5" s="9" t="s">
        <v>10</v>
      </c>
      <c r="I5" s="10" t="s">
        <v>11</v>
      </c>
      <c r="J5" s="10" t="s">
        <v>10</v>
      </c>
    </row>
    <row r="6" spans="1:10" ht="18" thickBot="1" x14ac:dyDescent="0.25">
      <c r="A6" s="11" t="s">
        <v>12</v>
      </c>
      <c r="B6" s="12">
        <v>400</v>
      </c>
      <c r="C6" s="13">
        <v>1231</v>
      </c>
      <c r="D6" s="14">
        <v>290.35000000000002</v>
      </c>
      <c r="E6" s="14">
        <f>ROUND(D6*100/B6,2)</f>
        <v>72.59</v>
      </c>
      <c r="F6" s="13">
        <v>735</v>
      </c>
      <c r="G6" s="14">
        <v>190.32</v>
      </c>
      <c r="H6" s="14">
        <f>ROUND(G6*100/B6,2)</f>
        <v>47.58</v>
      </c>
      <c r="I6" s="15">
        <f t="shared" ref="I6" si="0">+B6-G6</f>
        <v>209.68</v>
      </c>
      <c r="J6" s="16">
        <f>ROUND(I6*100/B6,2)</f>
        <v>52.42</v>
      </c>
    </row>
    <row r="7" spans="1:10" ht="18" thickBot="1" x14ac:dyDescent="0.25">
      <c r="A7" s="17" t="s">
        <v>13</v>
      </c>
      <c r="B7" s="18"/>
      <c r="C7" s="19"/>
      <c r="D7" s="20"/>
      <c r="E7" s="20"/>
      <c r="F7" s="19"/>
      <c r="G7" s="20"/>
      <c r="H7" s="20"/>
      <c r="I7" s="21"/>
      <c r="J7" s="22"/>
    </row>
    <row r="8" spans="1:10" ht="18" thickBot="1" x14ac:dyDescent="0.25">
      <c r="A8" s="23" t="s">
        <v>14</v>
      </c>
      <c r="B8" s="12">
        <v>4400</v>
      </c>
      <c r="C8" s="24">
        <v>6290</v>
      </c>
      <c r="D8" s="25">
        <v>10785.89</v>
      </c>
      <c r="E8" s="25">
        <f>ROUND(D8*100/B8,2)</f>
        <v>245.13</v>
      </c>
      <c r="F8" s="24">
        <v>2787</v>
      </c>
      <c r="G8" s="25">
        <v>3309.13</v>
      </c>
      <c r="H8" s="25">
        <f>ROUND(G8*100/B8,2)</f>
        <v>75.209999999999994</v>
      </c>
      <c r="I8" s="15">
        <f t="shared" ref="I8:I11" si="1">+B8-G8</f>
        <v>1090.8699999999999</v>
      </c>
      <c r="J8" s="16">
        <f>ROUND(I8*100/B8,2)</f>
        <v>24.79</v>
      </c>
    </row>
    <row r="9" spans="1:10" ht="18" thickBot="1" x14ac:dyDescent="0.25">
      <c r="A9" s="26" t="s">
        <v>15</v>
      </c>
      <c r="B9" s="27">
        <v>650</v>
      </c>
      <c r="C9" s="28">
        <v>1900</v>
      </c>
      <c r="D9" s="18">
        <v>812.76</v>
      </c>
      <c r="E9" s="18">
        <f>ROUND(D9*100/B9,2)</f>
        <v>125.04</v>
      </c>
      <c r="F9" s="28">
        <v>1187</v>
      </c>
      <c r="G9" s="18">
        <v>291.77</v>
      </c>
      <c r="H9" s="18">
        <f>ROUND(G9*100/B9,2)</f>
        <v>44.89</v>
      </c>
      <c r="I9" s="29">
        <f t="shared" si="1"/>
        <v>358.23</v>
      </c>
      <c r="J9" s="30">
        <f>ROUND(I9*100/B9,2)</f>
        <v>55.11</v>
      </c>
    </row>
    <row r="10" spans="1:10" ht="18" thickBot="1" x14ac:dyDescent="0.25">
      <c r="A10" s="23" t="s">
        <v>16</v>
      </c>
      <c r="B10" s="12">
        <v>550</v>
      </c>
      <c r="C10" s="24">
        <v>1098</v>
      </c>
      <c r="D10" s="25">
        <v>1190.03</v>
      </c>
      <c r="E10" s="25">
        <f>ROUND(D10*100/B10,2)</f>
        <v>216.37</v>
      </c>
      <c r="F10" s="24">
        <v>365</v>
      </c>
      <c r="G10" s="25">
        <v>277.23</v>
      </c>
      <c r="H10" s="25">
        <f>ROUND(G10*100/B10,2)</f>
        <v>50.41</v>
      </c>
      <c r="I10" s="15">
        <f t="shared" si="1"/>
        <v>272.77</v>
      </c>
      <c r="J10" s="16">
        <f>ROUND(I10*100/B10,2)</f>
        <v>49.59</v>
      </c>
    </row>
    <row r="11" spans="1:10" ht="20.25" thickBot="1" x14ac:dyDescent="0.25">
      <c r="A11" s="31" t="s">
        <v>17</v>
      </c>
      <c r="B11" s="32">
        <v>6000</v>
      </c>
      <c r="C11" s="33">
        <f>C6+C8+C9+C10</f>
        <v>10519</v>
      </c>
      <c r="D11" s="32">
        <f>D6+D8+D9+D10</f>
        <v>13079.03</v>
      </c>
      <c r="E11" s="32">
        <f>+D11*100/B11</f>
        <v>217.98383333333334</v>
      </c>
      <c r="F11" s="33">
        <f>F6+F8+F9+F10</f>
        <v>5074</v>
      </c>
      <c r="G11" s="32">
        <f>G6+G8+G9+G10</f>
        <v>4068.4500000000003</v>
      </c>
      <c r="H11" s="32">
        <f>ROUND(G11*100/B11,2)</f>
        <v>67.81</v>
      </c>
      <c r="I11" s="34">
        <f t="shared" si="1"/>
        <v>1931.5499999999997</v>
      </c>
      <c r="J11" s="34">
        <f>ROUND(I11*100/B11,2)</f>
        <v>32.19</v>
      </c>
    </row>
  </sheetData>
  <mergeCells count="6">
    <mergeCell ref="A1:I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12C76-711D-4B4D-9D3C-DD3B42ADABA8}">
  <dimension ref="A1:J11"/>
  <sheetViews>
    <sheetView view="pageBreakPreview" zoomScale="60" zoomScaleNormal="100" workbookViewId="0">
      <selection activeCell="R10" sqref="R10"/>
    </sheetView>
  </sheetViews>
  <sheetFormatPr defaultRowHeight="14.25" x14ac:dyDescent="0.2"/>
  <cols>
    <col min="1" max="1" width="44.875" customWidth="1"/>
    <col min="6" max="6" width="14.75" customWidth="1"/>
  </cols>
  <sheetData>
    <row r="1" spans="1:10" x14ac:dyDescent="0.2">
      <c r="A1" s="63" t="s">
        <v>32</v>
      </c>
      <c r="B1" s="63"/>
      <c r="C1" s="63"/>
      <c r="D1" s="63"/>
      <c r="E1" s="63"/>
      <c r="F1" s="63"/>
      <c r="G1" s="63"/>
      <c r="H1" s="63"/>
      <c r="I1" s="63"/>
      <c r="J1" s="63"/>
    </row>
    <row r="3" spans="1:10" ht="21.75" thickBot="1" x14ac:dyDescent="0.25">
      <c r="A3" s="5" t="s">
        <v>2</v>
      </c>
      <c r="B3" s="6"/>
      <c r="C3" s="6"/>
      <c r="D3" s="6"/>
      <c r="E3" s="6"/>
      <c r="F3" s="6"/>
      <c r="G3" s="6"/>
      <c r="H3" s="6"/>
    </row>
    <row r="4" spans="1:10" ht="20.25" thickBot="1" x14ac:dyDescent="0.25">
      <c r="A4" s="51" t="s">
        <v>3</v>
      </c>
      <c r="B4" s="64" t="s">
        <v>23</v>
      </c>
      <c r="C4" s="65"/>
      <c r="D4" s="65"/>
      <c r="E4" s="65"/>
      <c r="F4" s="65"/>
      <c r="G4" s="65"/>
      <c r="H4" s="66"/>
    </row>
    <row r="5" spans="1:10" ht="106.5" thickBot="1" x14ac:dyDescent="0.25">
      <c r="A5" s="52"/>
      <c r="B5" s="35" t="s">
        <v>24</v>
      </c>
      <c r="C5" s="35" t="s">
        <v>25</v>
      </c>
      <c r="D5" s="35" t="s">
        <v>26</v>
      </c>
      <c r="E5" s="35" t="s">
        <v>27</v>
      </c>
      <c r="F5" s="35" t="s">
        <v>28</v>
      </c>
      <c r="G5" s="35" t="s">
        <v>29</v>
      </c>
      <c r="H5" s="8" t="s">
        <v>30</v>
      </c>
    </row>
    <row r="6" spans="1:10" ht="18" thickBot="1" x14ac:dyDescent="0.25">
      <c r="A6" s="36" t="s">
        <v>31</v>
      </c>
      <c r="B6" s="42">
        <v>315.70999999999998</v>
      </c>
      <c r="C6" s="42">
        <v>8719.23</v>
      </c>
      <c r="D6" s="43">
        <v>570382</v>
      </c>
      <c r="E6" s="42">
        <v>16837.95</v>
      </c>
      <c r="F6" s="42" t="s">
        <v>0</v>
      </c>
      <c r="G6" s="42" t="s">
        <v>0</v>
      </c>
      <c r="H6" s="44" t="s">
        <v>0</v>
      </c>
    </row>
    <row r="7" spans="1:10" ht="18" thickBot="1" x14ac:dyDescent="0.25">
      <c r="A7" s="37" t="s">
        <v>13</v>
      </c>
      <c r="B7" s="45"/>
      <c r="C7" s="45"/>
      <c r="D7" s="46"/>
      <c r="E7" s="45"/>
      <c r="F7" s="45"/>
      <c r="G7" s="45"/>
      <c r="H7" s="47"/>
    </row>
    <row r="8" spans="1:10" ht="18" thickBot="1" x14ac:dyDescent="0.25">
      <c r="A8" s="38" t="s">
        <v>14</v>
      </c>
      <c r="B8" s="42">
        <v>6358.39</v>
      </c>
      <c r="C8" s="42">
        <v>263212.92</v>
      </c>
      <c r="D8" s="43" t="s">
        <v>0</v>
      </c>
      <c r="E8" s="42" t="s">
        <v>0</v>
      </c>
      <c r="F8" s="42">
        <v>1632830.37</v>
      </c>
      <c r="G8" s="42" t="s">
        <v>0</v>
      </c>
      <c r="H8" s="48" t="s">
        <v>0</v>
      </c>
    </row>
    <row r="9" spans="1:10" ht="18" thickBot="1" x14ac:dyDescent="0.25">
      <c r="A9" s="39" t="s">
        <v>15</v>
      </c>
      <c r="B9" s="45">
        <v>636.42999999999995</v>
      </c>
      <c r="C9" s="45">
        <v>22911.72</v>
      </c>
      <c r="D9" s="46" t="s">
        <v>0</v>
      </c>
      <c r="E9" s="45" t="s">
        <v>0</v>
      </c>
      <c r="F9" s="45" t="s">
        <v>0</v>
      </c>
      <c r="G9" s="45">
        <v>1.32</v>
      </c>
      <c r="H9" s="47">
        <v>797</v>
      </c>
    </row>
    <row r="10" spans="1:10" ht="18" thickBot="1" x14ac:dyDescent="0.25">
      <c r="A10" s="38" t="s">
        <v>16</v>
      </c>
      <c r="B10" s="42">
        <v>632.61</v>
      </c>
      <c r="C10" s="42">
        <v>18013.57</v>
      </c>
      <c r="D10" s="43" t="s">
        <v>0</v>
      </c>
      <c r="E10" s="42" t="s">
        <v>0</v>
      </c>
      <c r="F10" s="42" t="s">
        <v>0</v>
      </c>
      <c r="G10" s="42" t="s">
        <v>0</v>
      </c>
      <c r="H10" s="48">
        <v>103044</v>
      </c>
    </row>
    <row r="11" spans="1:10" ht="20.25" thickBot="1" x14ac:dyDescent="0.25">
      <c r="A11" s="40" t="s">
        <v>17</v>
      </c>
      <c r="B11" s="32">
        <f>SUM(B6:B10)</f>
        <v>7943.14</v>
      </c>
      <c r="C11" s="32">
        <f t="shared" ref="C11:H11" si="0">SUM(C6:C10)</f>
        <v>312857.44</v>
      </c>
      <c r="D11" s="33">
        <f t="shared" si="0"/>
        <v>570382</v>
      </c>
      <c r="E11" s="32">
        <f t="shared" si="0"/>
        <v>16837.95</v>
      </c>
      <c r="F11" s="32">
        <f t="shared" si="0"/>
        <v>1632830.37</v>
      </c>
      <c r="G11" s="32">
        <f t="shared" si="0"/>
        <v>1.32</v>
      </c>
      <c r="H11" s="33">
        <f t="shared" si="0"/>
        <v>103841</v>
      </c>
    </row>
  </sheetData>
  <mergeCells count="3">
    <mergeCell ref="A4:A5"/>
    <mergeCell ref="B4:H4"/>
    <mergeCell ref="A1:J1"/>
  </mergeCells>
  <pageMargins left="0.7" right="0.7" top="0.75" bottom="0.75" header="0.3" footer="0.3"/>
  <pageSetup paperSize="9" scale="93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5112-B743-498F-AC1E-C0D0087740F0}">
  <dimension ref="A1:J12"/>
  <sheetViews>
    <sheetView workbookViewId="0">
      <selection activeCell="K11" sqref="K11"/>
    </sheetView>
  </sheetViews>
  <sheetFormatPr defaultRowHeight="14.25" x14ac:dyDescent="0.2"/>
  <cols>
    <col min="1" max="1" width="44.5" customWidth="1"/>
  </cols>
  <sheetData>
    <row r="1" spans="1:10" x14ac:dyDescent="0.2">
      <c r="A1" s="63" t="s">
        <v>33</v>
      </c>
      <c r="B1" s="63"/>
      <c r="C1" s="63"/>
      <c r="D1" s="63"/>
      <c r="E1" s="63"/>
      <c r="F1" s="63"/>
      <c r="G1" s="63"/>
      <c r="H1" s="63"/>
      <c r="I1" s="63"/>
      <c r="J1" s="63"/>
    </row>
    <row r="4" spans="1:10" ht="21.75" thickBot="1" x14ac:dyDescent="0.25">
      <c r="A4" s="5" t="s">
        <v>18</v>
      </c>
      <c r="B4" s="6"/>
      <c r="C4" s="6"/>
      <c r="D4" s="6"/>
      <c r="E4" s="6"/>
      <c r="F4" s="6"/>
      <c r="G4" s="6"/>
      <c r="H4" s="6"/>
    </row>
    <row r="5" spans="1:10" ht="20.25" thickBot="1" x14ac:dyDescent="0.25">
      <c r="A5" s="51" t="s">
        <v>3</v>
      </c>
      <c r="B5" s="64" t="s">
        <v>23</v>
      </c>
      <c r="C5" s="65"/>
      <c r="D5" s="65"/>
      <c r="E5" s="65"/>
      <c r="F5" s="65"/>
      <c r="G5" s="65"/>
      <c r="H5" s="66"/>
    </row>
    <row r="6" spans="1:10" ht="89.25" thickBot="1" x14ac:dyDescent="0.25">
      <c r="A6" s="52"/>
      <c r="B6" s="35" t="s">
        <v>24</v>
      </c>
      <c r="C6" s="35" t="s">
        <v>25</v>
      </c>
      <c r="D6" s="35" t="s">
        <v>26</v>
      </c>
      <c r="E6" s="35" t="s">
        <v>27</v>
      </c>
      <c r="F6" s="35" t="s">
        <v>28</v>
      </c>
      <c r="G6" s="35" t="s">
        <v>29</v>
      </c>
      <c r="H6" s="8" t="s">
        <v>30</v>
      </c>
    </row>
    <row r="7" spans="1:10" ht="18" thickBot="1" x14ac:dyDescent="0.25">
      <c r="A7" s="36" t="s">
        <v>31</v>
      </c>
      <c r="B7" s="42">
        <v>303.8</v>
      </c>
      <c r="C7" s="42">
        <v>12131.41</v>
      </c>
      <c r="D7" s="43">
        <v>962379</v>
      </c>
      <c r="E7" s="42">
        <v>24986.75</v>
      </c>
      <c r="F7" s="42" t="s">
        <v>0</v>
      </c>
      <c r="G7" s="42" t="s">
        <v>0</v>
      </c>
      <c r="H7" s="44" t="s">
        <v>0</v>
      </c>
    </row>
    <row r="8" spans="1:10" ht="18" thickBot="1" x14ac:dyDescent="0.25">
      <c r="A8" s="37" t="s">
        <v>13</v>
      </c>
      <c r="B8" s="45"/>
      <c r="C8" s="45"/>
      <c r="D8" s="46"/>
      <c r="E8" s="45"/>
      <c r="F8" s="45"/>
      <c r="G8" s="45"/>
      <c r="H8" s="47"/>
    </row>
    <row r="9" spans="1:10" ht="18" thickBot="1" x14ac:dyDescent="0.25">
      <c r="A9" s="38" t="s">
        <v>14</v>
      </c>
      <c r="B9" s="42">
        <v>9712.6</v>
      </c>
      <c r="C9" s="42">
        <v>167016.25</v>
      </c>
      <c r="D9" s="43" t="s">
        <v>0</v>
      </c>
      <c r="E9" s="42" t="s">
        <v>0</v>
      </c>
      <c r="F9" s="42">
        <v>743677.47</v>
      </c>
      <c r="G9" s="42" t="s">
        <v>0</v>
      </c>
      <c r="H9" s="48" t="s">
        <v>0</v>
      </c>
    </row>
    <row r="10" spans="1:10" ht="18" thickBot="1" x14ac:dyDescent="0.25">
      <c r="A10" s="39" t="s">
        <v>15</v>
      </c>
      <c r="B10" s="45">
        <v>766.22</v>
      </c>
      <c r="C10" s="45">
        <v>26068.93</v>
      </c>
      <c r="D10" s="46" t="s">
        <v>0</v>
      </c>
      <c r="E10" s="45" t="s">
        <v>0</v>
      </c>
      <c r="F10" s="45" t="s">
        <v>0</v>
      </c>
      <c r="G10" s="45">
        <v>3545.29</v>
      </c>
      <c r="H10" s="47">
        <v>1594</v>
      </c>
    </row>
    <row r="11" spans="1:10" ht="18" thickBot="1" x14ac:dyDescent="0.25">
      <c r="A11" s="38" t="s">
        <v>16</v>
      </c>
      <c r="B11" s="42">
        <v>1110.01</v>
      </c>
      <c r="C11" s="42">
        <v>11285.36</v>
      </c>
      <c r="D11" s="43" t="s">
        <v>0</v>
      </c>
      <c r="E11" s="42" t="s">
        <v>0</v>
      </c>
      <c r="F11" s="42" t="s">
        <v>0</v>
      </c>
      <c r="G11" s="42" t="s">
        <v>0</v>
      </c>
      <c r="H11" s="48">
        <v>443</v>
      </c>
    </row>
    <row r="12" spans="1:10" ht="20.25" thickBot="1" x14ac:dyDescent="0.25">
      <c r="A12" s="40" t="s">
        <v>17</v>
      </c>
      <c r="B12" s="32">
        <f>SUM(B7:B11)</f>
        <v>11892.63</v>
      </c>
      <c r="C12" s="32">
        <f t="shared" ref="C12:H12" si="0">SUM(C7:C11)</f>
        <v>216501.95</v>
      </c>
      <c r="D12" s="33">
        <f t="shared" si="0"/>
        <v>962379</v>
      </c>
      <c r="E12" s="32">
        <f t="shared" si="0"/>
        <v>24986.75</v>
      </c>
      <c r="F12" s="32">
        <f t="shared" si="0"/>
        <v>743677.47</v>
      </c>
      <c r="G12" s="32">
        <f t="shared" si="0"/>
        <v>3545.29</v>
      </c>
      <c r="H12" s="33">
        <f t="shared" si="0"/>
        <v>2037</v>
      </c>
    </row>
  </sheetData>
  <mergeCells count="3">
    <mergeCell ref="A5:A6"/>
    <mergeCell ref="B5:H5"/>
    <mergeCell ref="A1:J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27040-07AD-4031-A32C-637CCC884FA6}">
  <dimension ref="A1:N11"/>
  <sheetViews>
    <sheetView workbookViewId="0">
      <selection activeCell="L15" sqref="L15"/>
    </sheetView>
  </sheetViews>
  <sheetFormatPr defaultRowHeight="14.25" x14ac:dyDescent="0.2"/>
  <cols>
    <col min="1" max="1" width="49.25" customWidth="1"/>
  </cols>
  <sheetData>
    <row r="1" spans="1:14" x14ac:dyDescent="0.2">
      <c r="A1" s="63" t="s">
        <v>34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3" spans="1:14" ht="21.75" thickBot="1" x14ac:dyDescent="0.25">
      <c r="A3" s="5" t="s">
        <v>19</v>
      </c>
      <c r="B3" s="6"/>
      <c r="C3" s="6"/>
      <c r="D3" s="6"/>
      <c r="E3" s="6"/>
      <c r="F3" s="6"/>
      <c r="G3" s="6"/>
      <c r="H3" s="6"/>
    </row>
    <row r="4" spans="1:14" ht="20.25" thickBot="1" x14ac:dyDescent="0.25">
      <c r="A4" s="51" t="s">
        <v>3</v>
      </c>
      <c r="B4" s="64" t="s">
        <v>23</v>
      </c>
      <c r="C4" s="65"/>
      <c r="D4" s="65"/>
      <c r="E4" s="65"/>
      <c r="F4" s="65"/>
      <c r="G4" s="65"/>
      <c r="H4" s="66"/>
    </row>
    <row r="5" spans="1:14" ht="89.25" thickBot="1" x14ac:dyDescent="0.25">
      <c r="A5" s="52"/>
      <c r="B5" s="35" t="s">
        <v>24</v>
      </c>
      <c r="C5" s="35" t="s">
        <v>25</v>
      </c>
      <c r="D5" s="35" t="s">
        <v>26</v>
      </c>
      <c r="E5" s="35" t="s">
        <v>27</v>
      </c>
      <c r="F5" s="35" t="s">
        <v>28</v>
      </c>
      <c r="G5" s="35" t="s">
        <v>29</v>
      </c>
      <c r="H5" s="8" t="s">
        <v>30</v>
      </c>
    </row>
    <row r="6" spans="1:14" ht="18" thickBot="1" x14ac:dyDescent="0.25">
      <c r="A6" s="36" t="s">
        <v>31</v>
      </c>
      <c r="B6" s="42">
        <v>290.35000000000002</v>
      </c>
      <c r="C6" s="42">
        <v>12148.36</v>
      </c>
      <c r="D6" s="43">
        <v>980409</v>
      </c>
      <c r="E6" s="42">
        <v>30607.07</v>
      </c>
      <c r="F6" s="42" t="s">
        <v>0</v>
      </c>
      <c r="G6" s="42" t="s">
        <v>0</v>
      </c>
      <c r="H6" s="44" t="s">
        <v>0</v>
      </c>
    </row>
    <row r="7" spans="1:14" ht="18" thickBot="1" x14ac:dyDescent="0.25">
      <c r="A7" s="37" t="s">
        <v>13</v>
      </c>
      <c r="B7" s="45"/>
      <c r="C7" s="45"/>
      <c r="D7" s="46"/>
      <c r="E7" s="45"/>
      <c r="F7" s="45"/>
      <c r="G7" s="45"/>
      <c r="H7" s="47"/>
    </row>
    <row r="8" spans="1:14" ht="18" thickBot="1" x14ac:dyDescent="0.25">
      <c r="A8" s="38" t="s">
        <v>14</v>
      </c>
      <c r="B8" s="42">
        <v>10785.89</v>
      </c>
      <c r="C8" s="42">
        <v>166874.67000000001</v>
      </c>
      <c r="D8" s="43" t="s">
        <v>0</v>
      </c>
      <c r="E8" s="42" t="s">
        <v>0</v>
      </c>
      <c r="F8" s="42">
        <v>893477.84</v>
      </c>
      <c r="G8" s="42" t="s">
        <v>0</v>
      </c>
      <c r="H8" s="48" t="s">
        <v>0</v>
      </c>
    </row>
    <row r="9" spans="1:14" ht="18" thickBot="1" x14ac:dyDescent="0.25">
      <c r="A9" s="39" t="s">
        <v>15</v>
      </c>
      <c r="B9" s="45">
        <v>812.76</v>
      </c>
      <c r="C9" s="45">
        <v>26312.07</v>
      </c>
      <c r="D9" s="46" t="s">
        <v>0</v>
      </c>
      <c r="E9" s="45" t="s">
        <v>0</v>
      </c>
      <c r="F9" s="45" t="s">
        <v>0</v>
      </c>
      <c r="G9" s="45">
        <v>3569.96</v>
      </c>
      <c r="H9" s="47">
        <v>1619</v>
      </c>
    </row>
    <row r="10" spans="1:14" ht="18" thickBot="1" x14ac:dyDescent="0.25">
      <c r="A10" s="38" t="s">
        <v>16</v>
      </c>
      <c r="B10" s="42">
        <v>1190.03</v>
      </c>
      <c r="C10" s="42">
        <v>11781.34</v>
      </c>
      <c r="D10" s="43" t="s">
        <v>0</v>
      </c>
      <c r="E10" s="42" t="s">
        <v>0</v>
      </c>
      <c r="F10" s="42" t="s">
        <v>0</v>
      </c>
      <c r="G10" s="42" t="s">
        <v>0</v>
      </c>
      <c r="H10" s="48">
        <v>523</v>
      </c>
    </row>
    <row r="11" spans="1:14" ht="20.25" thickBot="1" x14ac:dyDescent="0.25">
      <c r="A11" s="40" t="s">
        <v>17</v>
      </c>
      <c r="B11" s="32">
        <f>SUM(B6:B10)</f>
        <v>13079.03</v>
      </c>
      <c r="C11" s="32">
        <f t="shared" ref="C11:H11" si="0">SUM(C6:C10)</f>
        <v>217116.44000000003</v>
      </c>
      <c r="D11" s="33">
        <f t="shared" si="0"/>
        <v>980409</v>
      </c>
      <c r="E11" s="32">
        <f t="shared" si="0"/>
        <v>30607.07</v>
      </c>
      <c r="F11" s="32">
        <f t="shared" si="0"/>
        <v>893477.84</v>
      </c>
      <c r="G11" s="32">
        <f t="shared" si="0"/>
        <v>3569.96</v>
      </c>
      <c r="H11" s="33">
        <f t="shared" si="0"/>
        <v>2142</v>
      </c>
    </row>
  </sheetData>
  <mergeCells count="3">
    <mergeCell ref="A1:N1"/>
    <mergeCell ref="A4:A5"/>
    <mergeCell ref="B4:H4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9D71F-DEB3-436E-A103-679F475A8B60}">
  <sheetPr>
    <pageSetUpPr fitToPage="1"/>
  </sheetPr>
  <dimension ref="A1:F7"/>
  <sheetViews>
    <sheetView tabSelected="1" zoomScale="60" zoomScaleNormal="27" workbookViewId="0">
      <selection activeCell="D12" sqref="D12"/>
    </sheetView>
  </sheetViews>
  <sheetFormatPr defaultRowHeight="14.25" x14ac:dyDescent="0.2"/>
  <cols>
    <col min="1" max="1" width="64" bestFit="1" customWidth="1"/>
    <col min="2" max="2" width="88.5" bestFit="1" customWidth="1"/>
    <col min="3" max="3" width="64" bestFit="1" customWidth="1"/>
    <col min="4" max="4" width="88.5" bestFit="1" customWidth="1"/>
    <col min="5" max="5" width="43.75" customWidth="1"/>
  </cols>
  <sheetData>
    <row r="1" spans="1:6" ht="21" x14ac:dyDescent="0.35">
      <c r="A1" s="72" t="s">
        <v>38</v>
      </c>
      <c r="B1" s="72"/>
      <c r="C1" s="72"/>
      <c r="D1" s="72"/>
      <c r="E1" s="49"/>
      <c r="F1" s="4"/>
    </row>
    <row r="2" spans="1:6" ht="21" x14ac:dyDescent="0.35">
      <c r="A2" s="1"/>
      <c r="B2" s="1"/>
      <c r="C2" s="1"/>
      <c r="D2" s="1"/>
      <c r="E2" s="1"/>
      <c r="F2" s="1"/>
    </row>
    <row r="3" spans="1:6" ht="21" x14ac:dyDescent="0.35">
      <c r="A3" s="67" t="s">
        <v>35</v>
      </c>
      <c r="B3" s="69" t="s">
        <v>1</v>
      </c>
      <c r="C3" s="70"/>
      <c r="D3" s="71"/>
      <c r="F3" s="1"/>
    </row>
    <row r="4" spans="1:6" ht="21" x14ac:dyDescent="0.35">
      <c r="A4" s="68"/>
      <c r="B4" s="2">
        <v>2565</v>
      </c>
      <c r="C4" s="2">
        <v>2566</v>
      </c>
      <c r="D4" s="2">
        <v>2567</v>
      </c>
      <c r="F4" s="1"/>
    </row>
    <row r="5" spans="1:6" ht="21" x14ac:dyDescent="0.35">
      <c r="A5" s="3" t="s">
        <v>36</v>
      </c>
      <c r="B5" s="41">
        <v>398401</v>
      </c>
      <c r="C5" s="41">
        <v>3558899</v>
      </c>
      <c r="D5" s="41">
        <v>4695531</v>
      </c>
      <c r="F5" s="1"/>
    </row>
    <row r="6" spans="1:6" ht="21" x14ac:dyDescent="0.35">
      <c r="A6" s="3" t="s">
        <v>37</v>
      </c>
      <c r="B6" s="41">
        <v>10791667</v>
      </c>
      <c r="C6" s="41">
        <v>278493779</v>
      </c>
      <c r="D6" s="41">
        <v>516277487</v>
      </c>
      <c r="F6" s="1"/>
    </row>
    <row r="7" spans="1:6" ht="21" x14ac:dyDescent="0.35">
      <c r="F7" s="1"/>
    </row>
  </sheetData>
  <mergeCells count="3">
    <mergeCell ref="A3:A4"/>
    <mergeCell ref="B3:D3"/>
    <mergeCell ref="A1:D1"/>
  </mergeCells>
  <hyperlinks>
    <hyperlink ref="G7" r:id="rId1" display="teerawut.da@baac.or.th" xr:uid="{3AB221CC-09FB-474F-A021-64FECAC38963}"/>
  </hyperlinks>
  <pageMargins left="0.7" right="0.7" top="0.75" bottom="0.75" header="0.3" footer="0.3"/>
  <pageSetup paperSize="9" scale="40" orientation="landscape" horizontalDpi="0" verticalDpi="0" r:id="rId2"/>
  <colBreaks count="1" manualBreakCount="1">
    <brk id="5" max="1048575" man="1"/>
  </colBreaks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6db77a-850d-4724-bca4-33e3ef0136af">
      <Terms xmlns="http://schemas.microsoft.com/office/infopath/2007/PartnerControls"/>
    </lcf76f155ced4ddcb4097134ff3c332f>
    <TaxCatchAll xmlns="406448dd-ea99-4e0b-9d9a-4fd9ef162d9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FE876DD3D6FE4C4FACCF66D76377B5F3" ma:contentTypeVersion="17" ma:contentTypeDescription="สร้างเอกสารใหม่" ma:contentTypeScope="" ma:versionID="f4cf925a9afc64bf74b54eafbe452106">
  <xsd:schema xmlns:xsd="http://www.w3.org/2001/XMLSchema" xmlns:xs="http://www.w3.org/2001/XMLSchema" xmlns:p="http://schemas.microsoft.com/office/2006/metadata/properties" xmlns:ns2="d06db77a-850d-4724-bca4-33e3ef0136af" xmlns:ns3="406448dd-ea99-4e0b-9d9a-4fd9ef162d90" targetNamespace="http://schemas.microsoft.com/office/2006/metadata/properties" ma:root="true" ma:fieldsID="4ef3edbdcbb53c729e8ca43dd828c024" ns2:_="" ns3:_="">
    <xsd:import namespace="d06db77a-850d-4724-bca4-33e3ef0136af"/>
    <xsd:import namespace="406448dd-ea99-4e0b-9d9a-4fd9ef162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db77a-850d-4724-bca4-33e3ef0136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2e341c07-b9bd-4c03-8221-9efbfa1a40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448dd-ea99-4e0b-9d9a-4fd9ef162d9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1af1d68-99c9-4297-b09d-73ac25333b31}" ma:internalName="TaxCatchAll" ma:showField="CatchAllData" ma:web="406448dd-ea99-4e0b-9d9a-4fd9ef162d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BCE26B-D231-4161-813E-2C5949705947}">
  <ds:schemaRefs>
    <ds:schemaRef ds:uri="d06db77a-850d-4724-bca4-33e3ef0136af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406448dd-ea99-4e0b-9d9a-4fd9ef162d90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2D74EFF-9004-4177-A086-1FBC516FE4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6db77a-850d-4724-bca4-33e3ef0136af"/>
    <ds:schemaRef ds:uri="406448dd-ea99-4e0b-9d9a-4fd9ef162d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6DD69E-E0EA-49F7-8B32-C2E7941A58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4.1ข้อมูลการจัดสรรเงินทุน 2565</vt:lpstr>
      <vt:lpstr>4.2ข้อมูลการจัดสรรเงินทุน 2566</vt:lpstr>
      <vt:lpstr>4.3ข้อมูลการจัดสรรเงินทุน 2567</vt:lpstr>
      <vt:lpstr>6.1ข้อมูลประโยชน์ด้านผลกระ 2565</vt:lpstr>
      <vt:lpstr>6.2ข้อมูลประโยชน์ด้านผลกระ 2566</vt:lpstr>
      <vt:lpstr>6.3ข้อมูลประโยชน์ด้านผลกระ 2567</vt:lpstr>
      <vt:lpstr>จำนวนการใช้งาน BAAC Mobile ส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Supitchaya Promkaew</dc:creator>
  <cp:keywords/>
  <dc:description/>
  <cp:lastModifiedBy>Supitchaya Promkaew</cp:lastModifiedBy>
  <cp:revision/>
  <cp:lastPrinted>2025-12-24T03:45:45Z</cp:lastPrinted>
  <dcterms:created xsi:type="dcterms:W3CDTF">2025-09-22T02:23:54Z</dcterms:created>
  <dcterms:modified xsi:type="dcterms:W3CDTF">2026-01-08T02:28:07Z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0x010100FE876DD3D6FE4C4FACCF66D76377B5F3</vt:lpwstr>
  </property>
  <property fmtid="{D5CDD505-2E9C-101B-9397-08002B2CF9AE}" pid="3" name="MediaServiceImageTags">
    <vt:lpwstr/>
  </property>
</Properties>
</file>