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5D5EC177-7FD3-4891-8778-EBAFD48EA71C}" xr6:coauthVersionLast="47" xr6:coauthVersionMax="47" xr10:uidLastSave="{00000000-0000-0000-0000-000000000000}"/>
  <bookViews>
    <workbookView xWindow="-120" yWindow="-120" windowWidth="24240" windowHeight="13140" firstSheet="3" activeTab="3" xr2:uid="{F1CA5955-807B-45AD-8D98-608FFFDD2BF2}"/>
  </bookViews>
  <sheets>
    <sheet name="4.1ข้อมูลการจัดสรรเงินทุน 2565" sheetId="30" state="hidden" r:id="rId1"/>
    <sheet name="4.2ข้อมูลการจัดสรรเงินทุน 2566" sheetId="31" state="hidden" r:id="rId2"/>
    <sheet name="4.3ข้อมูลการจัดสรรเงินทุน 2567" sheetId="32" state="hidden" r:id="rId3"/>
    <sheet name="ข้อมูลประโยชน์ด้านผลกระทบต่อสิ่" sheetId="12" r:id="rId4"/>
    <sheet name="6.1ข้อมูลประโยชน์ด้านผลกระ 2565" sheetId="33" state="hidden" r:id="rId5"/>
    <sheet name="6.2ข้อมูลประโยชน์ด้านผลกระ 2566" sheetId="34" state="hidden" r:id="rId6"/>
    <sheet name="6.3ข้อมูลประโยชน์ด้านผลกระ 2567" sheetId="35" state="hidden" r:id="rId7"/>
  </sheets>
  <definedNames>
    <definedName name="_xlnm.Print_Area" localSheetId="3">ข้อมูลประโยชน์ด้านผลกระทบต่อสิ่!$A$1:$H$11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12"/>
  <c r="G11" i="12"/>
  <c r="F11" i="12"/>
  <c r="E11" i="12"/>
  <c r="D11" i="12"/>
  <c r="C11" i="12"/>
  <c r="B11" i="12"/>
  <c r="H11" i="32" l="1"/>
  <c r="H11" i="31"/>
</calcChain>
</file>

<file path=xl/sharedStrings.xml><?xml version="1.0" encoding="utf-8"?>
<sst xmlns="http://schemas.openxmlformats.org/spreadsheetml/2006/main" count="187" uniqueCount="34">
  <si>
    <t>-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</si>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</sst>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7" fillId="0" borderId="0"/>
    <xf numFmtId="0" fontId="18" fillId="0" borderId="0" applyNumberFormat="0" applyFill="0" applyBorder="0" applyAlignment="0" applyProtection="0"/>
  </cellStyleXfs>
  <cellXfs count="69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/>
    </xf>
    <xf numFmtId="0" fontId="8" fillId="3" borderId="10" xfId="0" applyFont="1" applyFill="1" applyBorder="1" applyAlignment="1">
      <alignment horizontal="center" vertical="top"/>
    </xf>
    <xf numFmtId="0" fontId="10" fillId="0" borderId="9" xfId="0" applyFont="1" applyBorder="1" applyAlignment="1">
      <alignment vertical="center"/>
    </xf>
    <xf numFmtId="43" fontId="11" fillId="0" borderId="11" xfId="1" applyFont="1" applyFill="1" applyBorder="1" applyAlignment="1">
      <alignment horizontal="right" vertical="center"/>
    </xf>
    <xf numFmtId="187" fontId="11" fillId="0" borderId="12" xfId="1" applyNumberFormat="1" applyFont="1" applyFill="1" applyBorder="1" applyAlignment="1">
      <alignment vertical="center" wrapText="1"/>
    </xf>
    <xf numFmtId="43" fontId="11" fillId="0" borderId="12" xfId="1" applyFont="1" applyFill="1" applyBorder="1" applyAlignment="1">
      <alignment vertical="center" wrapText="1"/>
    </xf>
    <xf numFmtId="43" fontId="12" fillId="0" borderId="13" xfId="1" applyFont="1" applyFill="1" applyBorder="1" applyAlignment="1">
      <alignment vertical="center" wrapText="1"/>
    </xf>
    <xf numFmtId="43" fontId="12" fillId="0" borderId="10" xfId="1" applyFont="1" applyFill="1" applyBorder="1" applyAlignment="1">
      <alignment vertical="center" wrapText="1"/>
    </xf>
    <xf numFmtId="0" fontId="10" fillId="4" borderId="9" xfId="0" applyFont="1" applyFill="1" applyBorder="1" applyAlignment="1">
      <alignment vertical="center"/>
    </xf>
    <xf numFmtId="43" fontId="11" fillId="4" borderId="13" xfId="1" applyFont="1" applyFill="1" applyBorder="1" applyAlignment="1">
      <alignment vertical="center" wrapText="1"/>
    </xf>
    <xf numFmtId="187" fontId="11" fillId="4" borderId="14" xfId="1" applyNumberFormat="1" applyFont="1" applyFill="1" applyBorder="1" applyAlignment="1">
      <alignment vertical="center" wrapText="1"/>
    </xf>
    <xf numFmtId="43" fontId="11" fillId="4" borderId="14" xfId="1" applyFont="1" applyFill="1" applyBorder="1" applyAlignment="1">
      <alignment vertical="center" wrapText="1"/>
    </xf>
    <xf numFmtId="43" fontId="12" fillId="4" borderId="14" xfId="1" applyFont="1" applyFill="1" applyBorder="1" applyAlignment="1">
      <alignment vertical="center" wrapText="1"/>
    </xf>
    <xf numFmtId="43" fontId="12" fillId="4" borderId="15" xfId="1" applyFont="1" applyFill="1" applyBorder="1" applyAlignment="1">
      <alignment vertical="center" wrapText="1"/>
    </xf>
    <xf numFmtId="0" fontId="11" fillId="0" borderId="9" xfId="0" applyFont="1" applyBorder="1" applyAlignment="1">
      <alignment vertical="center"/>
    </xf>
    <xf numFmtId="187" fontId="11" fillId="0" borderId="13" xfId="1" applyNumberFormat="1" applyFont="1" applyFill="1" applyBorder="1" applyAlignment="1">
      <alignment vertical="center" wrapText="1"/>
    </xf>
    <xf numFmtId="43" fontId="11" fillId="0" borderId="13" xfId="1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/>
    </xf>
    <xf numFmtId="43" fontId="11" fillId="4" borderId="11" xfId="1" applyFont="1" applyFill="1" applyBorder="1" applyAlignment="1">
      <alignment horizontal="right" vertical="center"/>
    </xf>
    <xf numFmtId="187" fontId="11" fillId="4" borderId="13" xfId="1" applyNumberFormat="1" applyFont="1" applyFill="1" applyBorder="1" applyAlignment="1">
      <alignment vertical="center" wrapText="1"/>
    </xf>
    <xf numFmtId="43" fontId="12" fillId="4" borderId="13" xfId="1" applyFont="1" applyFill="1" applyBorder="1" applyAlignment="1">
      <alignment vertical="center" wrapText="1"/>
    </xf>
    <xf numFmtId="43" fontId="12" fillId="4" borderId="10" xfId="1" applyFont="1" applyFill="1" applyBorder="1" applyAlignment="1">
      <alignment vertical="center" wrapText="1"/>
    </xf>
    <xf numFmtId="0" fontId="13" fillId="4" borderId="9" xfId="0" applyFont="1" applyFill="1" applyBorder="1" applyAlignment="1">
      <alignment horizontal="center" vertical="center"/>
    </xf>
    <xf numFmtId="43" fontId="14" fillId="4" borderId="11" xfId="1" applyFont="1" applyFill="1" applyBorder="1" applyAlignment="1">
      <alignment horizontal="right" vertical="center"/>
    </xf>
    <xf numFmtId="187" fontId="14" fillId="4" borderId="11" xfId="1" applyNumberFormat="1" applyFont="1" applyFill="1" applyBorder="1" applyAlignment="1">
      <alignment horizontal="right" vertical="center"/>
    </xf>
    <xf numFmtId="43" fontId="15" fillId="4" borderId="11" xfId="1" applyFont="1" applyFill="1" applyBorder="1" applyAlignment="1">
      <alignment horizontal="right" vertical="center"/>
    </xf>
    <xf numFmtId="0" fontId="0" fillId="2" borderId="0" xfId="0" applyFill="1"/>
    <xf numFmtId="0" fontId="6" fillId="3" borderId="1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vertical="center"/>
    </xf>
    <xf numFmtId="43" fontId="11" fillId="5" borderId="12" xfId="1" applyFont="1" applyFill="1" applyBorder="1" applyAlignment="1">
      <alignment horizontal="center" vertical="center" wrapText="1"/>
    </xf>
    <xf numFmtId="187" fontId="11" fillId="5" borderId="12" xfId="1" applyNumberFormat="1" applyFont="1" applyFill="1" applyBorder="1" applyAlignment="1">
      <alignment horizontal="center" vertical="center" wrapText="1"/>
    </xf>
    <xf numFmtId="187" fontId="11" fillId="5" borderId="10" xfId="1" applyNumberFormat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vertical="center"/>
    </xf>
    <xf numFmtId="43" fontId="11" fillId="6" borderId="12" xfId="1" applyFont="1" applyFill="1" applyBorder="1" applyAlignment="1">
      <alignment horizontal="center" vertical="center" wrapText="1"/>
    </xf>
    <xf numFmtId="187" fontId="11" fillId="6" borderId="12" xfId="1" applyNumberFormat="1" applyFont="1" applyFill="1" applyBorder="1" applyAlignment="1">
      <alignment horizontal="center" vertical="center" wrapText="1"/>
    </xf>
    <xf numFmtId="187" fontId="11" fillId="6" borderId="9" xfId="1" applyNumberFormat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vertical="center"/>
    </xf>
    <xf numFmtId="187" fontId="11" fillId="5" borderId="9" xfId="1" applyNumberFormat="1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vertical="center"/>
    </xf>
    <xf numFmtId="0" fontId="6" fillId="6" borderId="9" xfId="0" applyFont="1" applyFill="1" applyBorder="1" applyAlignment="1">
      <alignment horizontal="center" vertical="center"/>
    </xf>
    <xf numFmtId="43" fontId="11" fillId="5" borderId="12" xfId="1" applyFont="1" applyFill="1" applyBorder="1" applyAlignment="1">
      <alignment horizontal="right" vertical="center" wrapText="1"/>
    </xf>
    <xf numFmtId="187" fontId="11" fillId="5" borderId="12" xfId="1" applyNumberFormat="1" applyFont="1" applyFill="1" applyBorder="1" applyAlignment="1">
      <alignment horizontal="right" vertical="center" wrapText="1"/>
    </xf>
    <xf numFmtId="187" fontId="11" fillId="5" borderId="10" xfId="1" applyNumberFormat="1" applyFont="1" applyFill="1" applyBorder="1" applyAlignment="1">
      <alignment horizontal="right" vertical="center" wrapText="1"/>
    </xf>
    <xf numFmtId="43" fontId="11" fillId="6" borderId="12" xfId="1" applyFont="1" applyFill="1" applyBorder="1" applyAlignment="1">
      <alignment horizontal="right" vertical="center" wrapText="1"/>
    </xf>
    <xf numFmtId="187" fontId="11" fillId="6" borderId="12" xfId="1" applyNumberFormat="1" applyFont="1" applyFill="1" applyBorder="1" applyAlignment="1">
      <alignment horizontal="right" vertical="center" wrapText="1"/>
    </xf>
    <xf numFmtId="187" fontId="11" fillId="6" borderId="9" xfId="1" applyNumberFormat="1" applyFont="1" applyFill="1" applyBorder="1" applyAlignment="1">
      <alignment horizontal="right" vertical="center" wrapText="1"/>
    </xf>
    <xf numFmtId="187" fontId="11" fillId="5" borderId="9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3" borderId="13" xfId="0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52" t="s">
        <v>19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1.75" thickBot="1" x14ac:dyDescent="0.25">
      <c r="A2" s="1" t="s">
        <v>1</v>
      </c>
      <c r="B2" s="2"/>
      <c r="C2" s="2"/>
      <c r="D2" s="2"/>
      <c r="E2" s="2"/>
      <c r="F2" s="2"/>
      <c r="G2" s="2"/>
      <c r="H2" s="2"/>
      <c r="I2" s="3"/>
      <c r="J2" s="3"/>
    </row>
    <row r="3" spans="1:10" ht="18" thickBot="1" x14ac:dyDescent="0.25">
      <c r="A3" s="53" t="s">
        <v>2</v>
      </c>
      <c r="B3" s="55" t="s">
        <v>3</v>
      </c>
      <c r="C3" s="57" t="s">
        <v>4</v>
      </c>
      <c r="D3" s="58"/>
      <c r="E3" s="59"/>
      <c r="F3" s="60" t="s">
        <v>5</v>
      </c>
      <c r="G3" s="61"/>
      <c r="H3" s="62"/>
      <c r="I3" s="63" t="s">
        <v>6</v>
      </c>
      <c r="J3" s="64"/>
    </row>
    <row r="4" spans="1:10" ht="35.25" thickBot="1" x14ac:dyDescent="0.25">
      <c r="A4" s="54"/>
      <c r="B4" s="56"/>
      <c r="C4" s="4" t="s">
        <v>7</v>
      </c>
      <c r="D4" s="4" t="s">
        <v>8</v>
      </c>
      <c r="E4" s="4" t="s">
        <v>9</v>
      </c>
      <c r="F4" s="4" t="s">
        <v>7</v>
      </c>
      <c r="G4" s="4" t="s">
        <v>8</v>
      </c>
      <c r="H4" s="5" t="s">
        <v>9</v>
      </c>
      <c r="I4" s="6" t="s">
        <v>10</v>
      </c>
      <c r="J4" s="6" t="s">
        <v>9</v>
      </c>
    </row>
    <row r="5" spans="1:10" ht="18" thickBot="1" x14ac:dyDescent="0.25">
      <c r="A5" s="7" t="s">
        <v>11</v>
      </c>
      <c r="B5" s="8">
        <v>400</v>
      </c>
      <c r="C5" s="9">
        <v>1226</v>
      </c>
      <c r="D5" s="10">
        <v>315.70999999999998</v>
      </c>
      <c r="E5" s="10">
        <f>ROUND(D5*100/B5,2)</f>
        <v>78.930000000000007</v>
      </c>
      <c r="F5" s="9">
        <v>1057</v>
      </c>
      <c r="G5" s="10">
        <v>283.88</v>
      </c>
      <c r="H5" s="10">
        <f>ROUND(G5*100/B5,2)</f>
        <v>70.97</v>
      </c>
      <c r="I5" s="11">
        <f t="shared" ref="I5:I10" si="0">+B5-G5</f>
        <v>116.12</v>
      </c>
      <c r="J5" s="12">
        <f>ROUND(I5*100/B5,2)</f>
        <v>29.03</v>
      </c>
    </row>
    <row r="6" spans="1:10" ht="18" thickBot="1" x14ac:dyDescent="0.25">
      <c r="A6" s="13" t="s">
        <v>12</v>
      </c>
      <c r="B6" s="14"/>
      <c r="C6" s="15"/>
      <c r="D6" s="16"/>
      <c r="E6" s="16"/>
      <c r="F6" s="15"/>
      <c r="G6" s="16"/>
      <c r="H6" s="16"/>
      <c r="I6" s="17"/>
      <c r="J6" s="18"/>
    </row>
    <row r="7" spans="1:10" ht="18" thickBot="1" x14ac:dyDescent="0.25">
      <c r="A7" s="19" t="s">
        <v>13</v>
      </c>
      <c r="B7" s="8">
        <v>4400</v>
      </c>
      <c r="C7" s="20">
        <v>5173</v>
      </c>
      <c r="D7" s="21">
        <v>6358.39</v>
      </c>
      <c r="E7" s="21">
        <f>ROUND(D7*100/B7,2)</f>
        <v>144.51</v>
      </c>
      <c r="F7" s="20">
        <v>4140</v>
      </c>
      <c r="G7" s="21">
        <v>4037.98</v>
      </c>
      <c r="H7" s="21">
        <f>ROUND(G7*100/B7,2)</f>
        <v>91.77</v>
      </c>
      <c r="I7" s="11">
        <f t="shared" si="0"/>
        <v>362.02</v>
      </c>
      <c r="J7" s="12">
        <f>ROUND(I7*100/B7,2)</f>
        <v>8.23</v>
      </c>
    </row>
    <row r="8" spans="1:10" ht="18" thickBot="1" x14ac:dyDescent="0.25">
      <c r="A8" s="22" t="s">
        <v>14</v>
      </c>
      <c r="B8" s="23">
        <v>650</v>
      </c>
      <c r="C8" s="24">
        <v>1802</v>
      </c>
      <c r="D8" s="14">
        <v>636.42999999999995</v>
      </c>
      <c r="E8" s="14">
        <f>ROUND(D8*100/B8,2)</f>
        <v>97.91</v>
      </c>
      <c r="F8" s="24">
        <v>1717</v>
      </c>
      <c r="G8" s="14">
        <v>593.96</v>
      </c>
      <c r="H8" s="14">
        <f>ROUND(G8*100/B8,2)</f>
        <v>91.38</v>
      </c>
      <c r="I8" s="25">
        <f t="shared" si="0"/>
        <v>56.039999999999964</v>
      </c>
      <c r="J8" s="26">
        <f>ROUND(I8*100/B8,2)</f>
        <v>8.6199999999999992</v>
      </c>
    </row>
    <row r="9" spans="1:10" ht="18" thickBot="1" x14ac:dyDescent="0.25">
      <c r="A9" s="19" t="s">
        <v>15</v>
      </c>
      <c r="B9" s="8">
        <v>550</v>
      </c>
      <c r="C9" s="20">
        <v>973</v>
      </c>
      <c r="D9" s="21">
        <v>632.61</v>
      </c>
      <c r="E9" s="21">
        <f>ROUND(D9*100/B9,2)</f>
        <v>115.02</v>
      </c>
      <c r="F9" s="20">
        <v>761</v>
      </c>
      <c r="G9" s="21">
        <v>447.21</v>
      </c>
      <c r="H9" s="21">
        <f>ROUND(G9*100/B9,2)</f>
        <v>81.31</v>
      </c>
      <c r="I9" s="11">
        <f t="shared" si="0"/>
        <v>102.79000000000002</v>
      </c>
      <c r="J9" s="12">
        <f>ROUND(I9*100/B9,2)</f>
        <v>18.690000000000001</v>
      </c>
    </row>
    <row r="10" spans="1:10" ht="20.25" thickBot="1" x14ac:dyDescent="0.25">
      <c r="A10" s="27" t="s">
        <v>16</v>
      </c>
      <c r="B10" s="28">
        <v>6000</v>
      </c>
      <c r="C10" s="29">
        <f>C5+C7+C8+C9</f>
        <v>9174</v>
      </c>
      <c r="D10" s="28">
        <f>D5+D7+D8+D9</f>
        <v>7943.14</v>
      </c>
      <c r="E10" s="28">
        <f>+D10*100/B10</f>
        <v>132.38566666666668</v>
      </c>
      <c r="F10" s="29">
        <f>F5+F7+F8+F9</f>
        <v>7675</v>
      </c>
      <c r="G10" s="28">
        <f>G5+G7+G8+G9</f>
        <v>5363.03</v>
      </c>
      <c r="H10" s="28">
        <f>ROUND(G10*100/B10,2)</f>
        <v>89.38</v>
      </c>
      <c r="I10" s="30">
        <f t="shared" si="0"/>
        <v>636.97000000000025</v>
      </c>
      <c r="J10" s="30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5" t="s">
        <v>20</v>
      </c>
      <c r="B1" s="65"/>
      <c r="C1" s="65"/>
      <c r="D1" s="65"/>
      <c r="E1" s="65"/>
      <c r="F1" s="65"/>
      <c r="G1" s="65"/>
      <c r="H1" s="65"/>
      <c r="I1" s="65"/>
      <c r="J1" s="65"/>
    </row>
    <row r="3" spans="1:10" ht="21.75" thickBot="1" x14ac:dyDescent="0.25">
      <c r="A3" s="1" t="s">
        <v>17</v>
      </c>
      <c r="B3" s="2"/>
      <c r="C3" s="2"/>
      <c r="D3" s="2"/>
      <c r="E3" s="2"/>
      <c r="F3" s="2"/>
      <c r="G3" s="2"/>
      <c r="H3" s="2"/>
      <c r="I3" s="3"/>
      <c r="J3" s="3"/>
    </row>
    <row r="4" spans="1:10" ht="18" thickBot="1" x14ac:dyDescent="0.25">
      <c r="A4" s="53" t="s">
        <v>2</v>
      </c>
      <c r="B4" s="55" t="s">
        <v>3</v>
      </c>
      <c r="C4" s="57" t="s">
        <v>4</v>
      </c>
      <c r="D4" s="58"/>
      <c r="E4" s="59"/>
      <c r="F4" s="60" t="s">
        <v>5</v>
      </c>
      <c r="G4" s="61"/>
      <c r="H4" s="62"/>
      <c r="I4" s="63" t="s">
        <v>6</v>
      </c>
      <c r="J4" s="64"/>
    </row>
    <row r="5" spans="1:10" ht="35.25" thickBot="1" x14ac:dyDescent="0.25">
      <c r="A5" s="54"/>
      <c r="B5" s="56"/>
      <c r="C5" s="4" t="s">
        <v>7</v>
      </c>
      <c r="D5" s="4" t="s">
        <v>8</v>
      </c>
      <c r="E5" s="4" t="s">
        <v>9</v>
      </c>
      <c r="F5" s="4" t="s">
        <v>7</v>
      </c>
      <c r="G5" s="4" t="s">
        <v>8</v>
      </c>
      <c r="H5" s="5" t="s">
        <v>9</v>
      </c>
      <c r="I5" s="6" t="s">
        <v>10</v>
      </c>
      <c r="J5" s="6" t="s">
        <v>9</v>
      </c>
    </row>
    <row r="6" spans="1:10" ht="18" thickBot="1" x14ac:dyDescent="0.25">
      <c r="A6" s="7" t="s">
        <v>11</v>
      </c>
      <c r="B6" s="8">
        <v>400</v>
      </c>
      <c r="C6" s="9">
        <v>1228</v>
      </c>
      <c r="D6" s="10">
        <v>303.8</v>
      </c>
      <c r="E6" s="10">
        <f>ROUND(D6*100/B6,2)</f>
        <v>75.95</v>
      </c>
      <c r="F6" s="9">
        <v>849</v>
      </c>
      <c r="G6" s="10">
        <v>228.53</v>
      </c>
      <c r="H6" s="10">
        <f>ROUND(G6*100/B6,2)</f>
        <v>57.13</v>
      </c>
      <c r="I6" s="11">
        <f t="shared" ref="I6" si="0">+B6-G6</f>
        <v>171.47</v>
      </c>
      <c r="J6" s="12">
        <f>ROUND(I6*100/B6,2)</f>
        <v>42.87</v>
      </c>
    </row>
    <row r="7" spans="1:10" ht="18" thickBot="1" x14ac:dyDescent="0.25">
      <c r="A7" s="13" t="s">
        <v>12</v>
      </c>
      <c r="B7" s="14"/>
      <c r="C7" s="15"/>
      <c r="D7" s="16"/>
      <c r="E7" s="16"/>
      <c r="F7" s="15"/>
      <c r="G7" s="16"/>
      <c r="H7" s="16"/>
      <c r="I7" s="17"/>
      <c r="J7" s="18"/>
    </row>
    <row r="8" spans="1:10" ht="18" thickBot="1" x14ac:dyDescent="0.25">
      <c r="A8" s="19" t="s">
        <v>13</v>
      </c>
      <c r="B8" s="8">
        <v>4400</v>
      </c>
      <c r="C8" s="20">
        <v>6040</v>
      </c>
      <c r="D8" s="21">
        <v>9712.6</v>
      </c>
      <c r="E8" s="21">
        <f>ROUND(D8*100/B8,2)</f>
        <v>220.74</v>
      </c>
      <c r="F8" s="20">
        <v>3259</v>
      </c>
      <c r="G8" s="21">
        <v>4000.32</v>
      </c>
      <c r="H8" s="21">
        <f>ROUND(G8*100/B8,2)</f>
        <v>90.92</v>
      </c>
      <c r="I8" s="11">
        <f t="shared" ref="I8:I11" si="1">+B8-G8</f>
        <v>399.67999999999984</v>
      </c>
      <c r="J8" s="12">
        <f>ROUND(I8*100/B8,2)</f>
        <v>9.08</v>
      </c>
    </row>
    <row r="9" spans="1:10" ht="18" thickBot="1" x14ac:dyDescent="0.25">
      <c r="A9" s="22" t="s">
        <v>14</v>
      </c>
      <c r="B9" s="23">
        <v>650</v>
      </c>
      <c r="C9" s="24">
        <v>1893</v>
      </c>
      <c r="D9" s="14">
        <v>766.22</v>
      </c>
      <c r="E9" s="14">
        <f>ROUND(D9*100/B9,2)</f>
        <v>117.88</v>
      </c>
      <c r="F9" s="24">
        <v>1381</v>
      </c>
      <c r="G9" s="14">
        <v>425.44</v>
      </c>
      <c r="H9" s="14">
        <f>ROUND(G9*100/B9,2)</f>
        <v>65.45</v>
      </c>
      <c r="I9" s="25">
        <f t="shared" si="1"/>
        <v>224.56</v>
      </c>
      <c r="J9" s="26">
        <f>ROUND(I9*100/B9,2)</f>
        <v>34.549999999999997</v>
      </c>
    </row>
    <row r="10" spans="1:10" ht="18" thickBot="1" x14ac:dyDescent="0.25">
      <c r="A10" s="19" t="s">
        <v>15</v>
      </c>
      <c r="B10" s="8">
        <v>550</v>
      </c>
      <c r="C10" s="20">
        <v>1087</v>
      </c>
      <c r="D10" s="21">
        <v>1110.01</v>
      </c>
      <c r="E10" s="21">
        <f>ROUND(D10*100/B10,2)</f>
        <v>201.82</v>
      </c>
      <c r="F10" s="20">
        <v>451</v>
      </c>
      <c r="G10" s="21">
        <v>323.33</v>
      </c>
      <c r="H10" s="21">
        <f>ROUND(G10*100/B10,2)</f>
        <v>58.79</v>
      </c>
      <c r="I10" s="11">
        <f t="shared" si="1"/>
        <v>226.67000000000002</v>
      </c>
      <c r="J10" s="12">
        <f>ROUND(I10*100/B10,2)</f>
        <v>41.21</v>
      </c>
    </row>
    <row r="11" spans="1:10" ht="20.25" thickBot="1" x14ac:dyDescent="0.25">
      <c r="A11" s="27" t="s">
        <v>16</v>
      </c>
      <c r="B11" s="28">
        <v>6000</v>
      </c>
      <c r="C11" s="29">
        <f>C6+C8+C9+C10</f>
        <v>10248</v>
      </c>
      <c r="D11" s="28">
        <f>D6+D8+D9+D10</f>
        <v>11892.63</v>
      </c>
      <c r="E11" s="28">
        <f>+D11*100/B11</f>
        <v>198.2105</v>
      </c>
      <c r="F11" s="29">
        <f>F6+F8+F9+F10</f>
        <v>5940</v>
      </c>
      <c r="G11" s="28">
        <f>G6+G8+G9+G10</f>
        <v>4977.62</v>
      </c>
      <c r="H11" s="28">
        <f>ROUND(G11*100/B11,2)</f>
        <v>82.96</v>
      </c>
      <c r="I11" s="30">
        <f t="shared" si="1"/>
        <v>1022.3800000000001</v>
      </c>
      <c r="J11" s="30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5" t="s">
        <v>21</v>
      </c>
      <c r="B1" s="65"/>
      <c r="C1" s="65"/>
      <c r="D1" s="65"/>
      <c r="E1" s="65"/>
      <c r="F1" s="65"/>
      <c r="G1" s="65"/>
      <c r="H1" s="65"/>
      <c r="I1" s="65"/>
    </row>
    <row r="3" spans="1:10" ht="21.75" thickBot="1" x14ac:dyDescent="0.25">
      <c r="A3" s="1" t="s">
        <v>18</v>
      </c>
      <c r="B3" s="2"/>
      <c r="C3" s="2"/>
      <c r="D3" s="2"/>
      <c r="E3" s="2"/>
      <c r="F3" s="2"/>
      <c r="G3" s="2"/>
      <c r="H3" s="2"/>
      <c r="I3" s="3"/>
      <c r="J3" s="3"/>
    </row>
    <row r="4" spans="1:10" ht="18" thickBot="1" x14ac:dyDescent="0.25">
      <c r="A4" s="53" t="s">
        <v>2</v>
      </c>
      <c r="B4" s="55" t="s">
        <v>3</v>
      </c>
      <c r="C4" s="57" t="s">
        <v>4</v>
      </c>
      <c r="D4" s="58"/>
      <c r="E4" s="59"/>
      <c r="F4" s="60" t="s">
        <v>5</v>
      </c>
      <c r="G4" s="61"/>
      <c r="H4" s="62"/>
      <c r="I4" s="63" t="s">
        <v>6</v>
      </c>
      <c r="J4" s="64"/>
    </row>
    <row r="5" spans="1:10" ht="35.25" thickBot="1" x14ac:dyDescent="0.25">
      <c r="A5" s="54"/>
      <c r="B5" s="56"/>
      <c r="C5" s="4" t="s">
        <v>7</v>
      </c>
      <c r="D5" s="4" t="s">
        <v>8</v>
      </c>
      <c r="E5" s="4" t="s">
        <v>9</v>
      </c>
      <c r="F5" s="4" t="s">
        <v>7</v>
      </c>
      <c r="G5" s="4" t="s">
        <v>8</v>
      </c>
      <c r="H5" s="5" t="s">
        <v>9</v>
      </c>
      <c r="I5" s="6" t="s">
        <v>10</v>
      </c>
      <c r="J5" s="6" t="s">
        <v>9</v>
      </c>
    </row>
    <row r="6" spans="1:10" ht="18" thickBot="1" x14ac:dyDescent="0.25">
      <c r="A6" s="7" t="s">
        <v>11</v>
      </c>
      <c r="B6" s="8">
        <v>400</v>
      </c>
      <c r="C6" s="9">
        <v>1231</v>
      </c>
      <c r="D6" s="10">
        <v>290.35000000000002</v>
      </c>
      <c r="E6" s="10">
        <f>ROUND(D6*100/B6,2)</f>
        <v>72.59</v>
      </c>
      <c r="F6" s="9">
        <v>735</v>
      </c>
      <c r="G6" s="10">
        <v>190.32</v>
      </c>
      <c r="H6" s="10">
        <f>ROUND(G6*100/B6,2)</f>
        <v>47.58</v>
      </c>
      <c r="I6" s="11">
        <f t="shared" ref="I6" si="0">+B6-G6</f>
        <v>209.68</v>
      </c>
      <c r="J6" s="12">
        <f>ROUND(I6*100/B6,2)</f>
        <v>52.42</v>
      </c>
    </row>
    <row r="7" spans="1:10" ht="18" thickBot="1" x14ac:dyDescent="0.25">
      <c r="A7" s="13" t="s">
        <v>12</v>
      </c>
      <c r="B7" s="14"/>
      <c r="C7" s="15"/>
      <c r="D7" s="16"/>
      <c r="E7" s="16"/>
      <c r="F7" s="15"/>
      <c r="G7" s="16"/>
      <c r="H7" s="16"/>
      <c r="I7" s="17"/>
      <c r="J7" s="18"/>
    </row>
    <row r="8" spans="1:10" ht="18" thickBot="1" x14ac:dyDescent="0.25">
      <c r="A8" s="19" t="s">
        <v>13</v>
      </c>
      <c r="B8" s="8">
        <v>4400</v>
      </c>
      <c r="C8" s="20">
        <v>6290</v>
      </c>
      <c r="D8" s="21">
        <v>10785.89</v>
      </c>
      <c r="E8" s="21">
        <f>ROUND(D8*100/B8,2)</f>
        <v>245.13</v>
      </c>
      <c r="F8" s="20">
        <v>2787</v>
      </c>
      <c r="G8" s="21">
        <v>3309.13</v>
      </c>
      <c r="H8" s="21">
        <f>ROUND(G8*100/B8,2)</f>
        <v>75.209999999999994</v>
      </c>
      <c r="I8" s="11">
        <f t="shared" ref="I8:I11" si="1">+B8-G8</f>
        <v>1090.8699999999999</v>
      </c>
      <c r="J8" s="12">
        <f>ROUND(I8*100/B8,2)</f>
        <v>24.79</v>
      </c>
    </row>
    <row r="9" spans="1:10" ht="18" thickBot="1" x14ac:dyDescent="0.25">
      <c r="A9" s="22" t="s">
        <v>14</v>
      </c>
      <c r="B9" s="23">
        <v>650</v>
      </c>
      <c r="C9" s="24">
        <v>1900</v>
      </c>
      <c r="D9" s="14">
        <v>812.76</v>
      </c>
      <c r="E9" s="14">
        <f>ROUND(D9*100/B9,2)</f>
        <v>125.04</v>
      </c>
      <c r="F9" s="24">
        <v>1187</v>
      </c>
      <c r="G9" s="14">
        <v>291.77</v>
      </c>
      <c r="H9" s="14">
        <f>ROUND(G9*100/B9,2)</f>
        <v>44.89</v>
      </c>
      <c r="I9" s="25">
        <f t="shared" si="1"/>
        <v>358.23</v>
      </c>
      <c r="J9" s="26">
        <f>ROUND(I9*100/B9,2)</f>
        <v>55.11</v>
      </c>
    </row>
    <row r="10" spans="1:10" ht="18" thickBot="1" x14ac:dyDescent="0.25">
      <c r="A10" s="19" t="s">
        <v>15</v>
      </c>
      <c r="B10" s="8">
        <v>550</v>
      </c>
      <c r="C10" s="20">
        <v>1098</v>
      </c>
      <c r="D10" s="21">
        <v>1190.03</v>
      </c>
      <c r="E10" s="21">
        <f>ROUND(D10*100/B10,2)</f>
        <v>216.37</v>
      </c>
      <c r="F10" s="20">
        <v>365</v>
      </c>
      <c r="G10" s="21">
        <v>277.23</v>
      </c>
      <c r="H10" s="21">
        <f>ROUND(G10*100/B10,2)</f>
        <v>50.41</v>
      </c>
      <c r="I10" s="11">
        <f t="shared" si="1"/>
        <v>272.77</v>
      </c>
      <c r="J10" s="12">
        <f>ROUND(I10*100/B10,2)</f>
        <v>49.59</v>
      </c>
    </row>
    <row r="11" spans="1:10" ht="20.25" thickBot="1" x14ac:dyDescent="0.25">
      <c r="A11" s="27" t="s">
        <v>16</v>
      </c>
      <c r="B11" s="28">
        <v>6000</v>
      </c>
      <c r="C11" s="29">
        <f>C6+C8+C9+C10</f>
        <v>10519</v>
      </c>
      <c r="D11" s="28">
        <f>D6+D8+D9+D10</f>
        <v>13079.03</v>
      </c>
      <c r="E11" s="28">
        <f>+D11*100/B11</f>
        <v>217.98383333333334</v>
      </c>
      <c r="F11" s="29">
        <f>F6+F8+F9+F10</f>
        <v>5074</v>
      </c>
      <c r="G11" s="28">
        <f>G6+G8+G9+G10</f>
        <v>4068.4500000000003</v>
      </c>
      <c r="H11" s="28">
        <f>ROUND(G11*100/B11,2)</f>
        <v>67.81</v>
      </c>
      <c r="I11" s="30">
        <f t="shared" si="1"/>
        <v>1931.5499999999997</v>
      </c>
      <c r="J11" s="30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26B1-FE6C-4581-90C3-B01A06059EB8}">
  <dimension ref="A1:H11"/>
  <sheetViews>
    <sheetView tabSelected="1" zoomScale="90" zoomScaleNormal="90" workbookViewId="0">
      <selection activeCell="J7" sqref="J7"/>
    </sheetView>
  </sheetViews>
  <sheetFormatPr defaultRowHeight="14.25" x14ac:dyDescent="0.2"/>
  <cols>
    <col min="1" max="1" width="43.5" bestFit="1" customWidth="1"/>
    <col min="2" max="2" width="13.5" bestFit="1" customWidth="1"/>
    <col min="3" max="3" width="11.5" bestFit="1" customWidth="1"/>
    <col min="4" max="4" width="11.375" bestFit="1" customWidth="1"/>
    <col min="5" max="5" width="18.5" bestFit="1" customWidth="1"/>
    <col min="6" max="7" width="13.875" bestFit="1" customWidth="1"/>
    <col min="8" max="8" width="10.375" bestFit="1" customWidth="1"/>
  </cols>
  <sheetData>
    <row r="1" spans="1:8" ht="21" x14ac:dyDescent="0.35">
      <c r="A1" s="52" t="s">
        <v>33</v>
      </c>
      <c r="B1" s="52"/>
      <c r="C1" s="52"/>
      <c r="D1" s="52"/>
      <c r="E1" s="52"/>
      <c r="F1" s="52"/>
      <c r="G1" s="52"/>
      <c r="H1" s="52"/>
    </row>
    <row r="2" spans="1:8" x14ac:dyDescent="0.2">
      <c r="A2" s="31"/>
      <c r="B2" s="31"/>
      <c r="C2" s="31"/>
      <c r="D2" s="31"/>
      <c r="E2" s="31"/>
      <c r="F2" s="31"/>
      <c r="G2" s="31"/>
      <c r="H2" s="31"/>
    </row>
    <row r="3" spans="1:8" ht="21.75" thickBot="1" x14ac:dyDescent="0.25">
      <c r="A3" s="1" t="s">
        <v>18</v>
      </c>
      <c r="B3" s="2"/>
      <c r="C3" s="2"/>
      <c r="D3" s="2"/>
      <c r="E3" s="2"/>
      <c r="F3" s="2"/>
      <c r="G3" s="2"/>
      <c r="H3" s="2"/>
    </row>
    <row r="4" spans="1:8" ht="20.25" thickBot="1" x14ac:dyDescent="0.25">
      <c r="A4" s="53" t="s">
        <v>2</v>
      </c>
      <c r="B4" s="66" t="s">
        <v>22</v>
      </c>
      <c r="C4" s="67"/>
      <c r="D4" s="67"/>
      <c r="E4" s="67"/>
      <c r="F4" s="67"/>
      <c r="G4" s="67"/>
      <c r="H4" s="68"/>
    </row>
    <row r="5" spans="1:8" ht="52.5" thickBot="1" x14ac:dyDescent="0.25">
      <c r="A5" s="54"/>
      <c r="B5" s="32" t="s">
        <v>23</v>
      </c>
      <c r="C5" s="32" t="s">
        <v>24</v>
      </c>
      <c r="D5" s="32" t="s">
        <v>25</v>
      </c>
      <c r="E5" s="32" t="s">
        <v>26</v>
      </c>
      <c r="F5" s="32" t="s">
        <v>27</v>
      </c>
      <c r="G5" s="32" t="s">
        <v>28</v>
      </c>
      <c r="H5" s="4" t="s">
        <v>29</v>
      </c>
    </row>
    <row r="6" spans="1:8" ht="18" thickBot="1" x14ac:dyDescent="0.25">
      <c r="A6" s="33" t="s">
        <v>30</v>
      </c>
      <c r="B6" s="34">
        <v>290.35000000000002</v>
      </c>
      <c r="C6" s="34">
        <v>12148.36</v>
      </c>
      <c r="D6" s="35">
        <v>980409</v>
      </c>
      <c r="E6" s="34">
        <v>30607.07</v>
      </c>
      <c r="F6" s="34" t="s">
        <v>0</v>
      </c>
      <c r="G6" s="34" t="s">
        <v>0</v>
      </c>
      <c r="H6" s="36" t="s">
        <v>0</v>
      </c>
    </row>
    <row r="7" spans="1:8" ht="18" thickBot="1" x14ac:dyDescent="0.25">
      <c r="A7" s="37" t="s">
        <v>12</v>
      </c>
      <c r="B7" s="38"/>
      <c r="C7" s="38"/>
      <c r="D7" s="39"/>
      <c r="E7" s="38"/>
      <c r="F7" s="38"/>
      <c r="G7" s="38"/>
      <c r="H7" s="40"/>
    </row>
    <row r="8" spans="1:8" ht="18" thickBot="1" x14ac:dyDescent="0.25">
      <c r="A8" s="41" t="s">
        <v>13</v>
      </c>
      <c r="B8" s="34">
        <v>10785.89</v>
      </c>
      <c r="C8" s="34">
        <v>166874.67000000001</v>
      </c>
      <c r="D8" s="35" t="s">
        <v>0</v>
      </c>
      <c r="E8" s="34" t="s">
        <v>0</v>
      </c>
      <c r="F8" s="34">
        <v>893477.84</v>
      </c>
      <c r="G8" s="34" t="s">
        <v>0</v>
      </c>
      <c r="H8" s="42" t="s">
        <v>0</v>
      </c>
    </row>
    <row r="9" spans="1:8" ht="18" thickBot="1" x14ac:dyDescent="0.25">
      <c r="A9" s="43" t="s">
        <v>14</v>
      </c>
      <c r="B9" s="38">
        <v>812.76</v>
      </c>
      <c r="C9" s="38">
        <v>26312.07</v>
      </c>
      <c r="D9" s="39" t="s">
        <v>0</v>
      </c>
      <c r="E9" s="38" t="s">
        <v>0</v>
      </c>
      <c r="F9" s="38" t="s">
        <v>0</v>
      </c>
      <c r="G9" s="38">
        <v>3569.96</v>
      </c>
      <c r="H9" s="40">
        <v>1619</v>
      </c>
    </row>
    <row r="10" spans="1:8" ht="18" thickBot="1" x14ac:dyDescent="0.25">
      <c r="A10" s="41" t="s">
        <v>15</v>
      </c>
      <c r="B10" s="34">
        <v>1190.03</v>
      </c>
      <c r="C10" s="34">
        <v>11781.34</v>
      </c>
      <c r="D10" s="35" t="s">
        <v>0</v>
      </c>
      <c r="E10" s="34" t="s">
        <v>0</v>
      </c>
      <c r="F10" s="34" t="s">
        <v>0</v>
      </c>
      <c r="G10" s="34" t="s">
        <v>0</v>
      </c>
      <c r="H10" s="42">
        <v>523</v>
      </c>
    </row>
    <row r="11" spans="1:8" ht="20.25" thickBot="1" x14ac:dyDescent="0.25">
      <c r="A11" s="44" t="s">
        <v>16</v>
      </c>
      <c r="B11" s="28">
        <f>SUM(B6:B10)</f>
        <v>13079.03</v>
      </c>
      <c r="C11" s="28">
        <f t="shared" ref="C11:H11" si="0">SUM(C6:C10)</f>
        <v>217116.44000000003</v>
      </c>
      <c r="D11" s="29">
        <f t="shared" si="0"/>
        <v>980409</v>
      </c>
      <c r="E11" s="28">
        <f t="shared" si="0"/>
        <v>30607.07</v>
      </c>
      <c r="F11" s="28">
        <f t="shared" si="0"/>
        <v>893477.84</v>
      </c>
      <c r="G11" s="28">
        <f t="shared" si="0"/>
        <v>3569.96</v>
      </c>
      <c r="H11" s="29">
        <f t="shared" si="0"/>
        <v>2142</v>
      </c>
    </row>
  </sheetData>
  <mergeCells count="3">
    <mergeCell ref="A1:H1"/>
    <mergeCell ref="A4:A5"/>
    <mergeCell ref="B4:H4"/>
  </mergeCells>
  <pageMargins left="0.7" right="0.7" top="0.75" bottom="0.75" header="0.3" footer="0.3"/>
  <pageSetup paperSize="9" scale="64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5" t="s">
        <v>31</v>
      </c>
      <c r="B1" s="65"/>
      <c r="C1" s="65"/>
      <c r="D1" s="65"/>
      <c r="E1" s="65"/>
      <c r="F1" s="65"/>
      <c r="G1" s="65"/>
      <c r="H1" s="65"/>
      <c r="I1" s="65"/>
      <c r="J1" s="65"/>
    </row>
    <row r="3" spans="1:10" ht="21.75" thickBot="1" x14ac:dyDescent="0.25">
      <c r="A3" s="1" t="s">
        <v>1</v>
      </c>
      <c r="B3" s="2"/>
      <c r="C3" s="2"/>
      <c r="D3" s="2"/>
      <c r="E3" s="2"/>
      <c r="F3" s="2"/>
      <c r="G3" s="2"/>
      <c r="H3" s="2"/>
    </row>
    <row r="4" spans="1:10" ht="20.25" thickBot="1" x14ac:dyDescent="0.25">
      <c r="A4" s="53" t="s">
        <v>2</v>
      </c>
      <c r="B4" s="66" t="s">
        <v>22</v>
      </c>
      <c r="C4" s="67"/>
      <c r="D4" s="67"/>
      <c r="E4" s="67"/>
      <c r="F4" s="67"/>
      <c r="G4" s="67"/>
      <c r="H4" s="68"/>
    </row>
    <row r="5" spans="1:10" ht="106.5" thickBot="1" x14ac:dyDescent="0.25">
      <c r="A5" s="54"/>
      <c r="B5" s="32" t="s">
        <v>23</v>
      </c>
      <c r="C5" s="32" t="s">
        <v>24</v>
      </c>
      <c r="D5" s="32" t="s">
        <v>25</v>
      </c>
      <c r="E5" s="32" t="s">
        <v>26</v>
      </c>
      <c r="F5" s="32" t="s">
        <v>27</v>
      </c>
      <c r="G5" s="32" t="s">
        <v>28</v>
      </c>
      <c r="H5" s="4" t="s">
        <v>29</v>
      </c>
    </row>
    <row r="6" spans="1:10" ht="18" thickBot="1" x14ac:dyDescent="0.25">
      <c r="A6" s="33" t="s">
        <v>30</v>
      </c>
      <c r="B6" s="45">
        <v>315.70999999999998</v>
      </c>
      <c r="C6" s="45">
        <v>8719.23</v>
      </c>
      <c r="D6" s="46">
        <v>570382</v>
      </c>
      <c r="E6" s="45">
        <v>16837.95</v>
      </c>
      <c r="F6" s="45" t="s">
        <v>0</v>
      </c>
      <c r="G6" s="45" t="s">
        <v>0</v>
      </c>
      <c r="H6" s="47" t="s">
        <v>0</v>
      </c>
    </row>
    <row r="7" spans="1:10" ht="18" thickBot="1" x14ac:dyDescent="0.25">
      <c r="A7" s="37" t="s">
        <v>12</v>
      </c>
      <c r="B7" s="48"/>
      <c r="C7" s="48"/>
      <c r="D7" s="49"/>
      <c r="E7" s="48"/>
      <c r="F7" s="48"/>
      <c r="G7" s="48"/>
      <c r="H7" s="50"/>
    </row>
    <row r="8" spans="1:10" ht="18" thickBot="1" x14ac:dyDescent="0.25">
      <c r="A8" s="41" t="s">
        <v>13</v>
      </c>
      <c r="B8" s="45">
        <v>6358.39</v>
      </c>
      <c r="C8" s="45">
        <v>263212.92</v>
      </c>
      <c r="D8" s="46" t="s">
        <v>0</v>
      </c>
      <c r="E8" s="45" t="s">
        <v>0</v>
      </c>
      <c r="F8" s="45">
        <v>1632830.37</v>
      </c>
      <c r="G8" s="45" t="s">
        <v>0</v>
      </c>
      <c r="H8" s="51" t="s">
        <v>0</v>
      </c>
    </row>
    <row r="9" spans="1:10" ht="18" thickBot="1" x14ac:dyDescent="0.25">
      <c r="A9" s="43" t="s">
        <v>14</v>
      </c>
      <c r="B9" s="48">
        <v>636.42999999999995</v>
      </c>
      <c r="C9" s="48">
        <v>22911.72</v>
      </c>
      <c r="D9" s="49" t="s">
        <v>0</v>
      </c>
      <c r="E9" s="48" t="s">
        <v>0</v>
      </c>
      <c r="F9" s="48" t="s">
        <v>0</v>
      </c>
      <c r="G9" s="48">
        <v>1.32</v>
      </c>
      <c r="H9" s="50">
        <v>797</v>
      </c>
    </row>
    <row r="10" spans="1:10" ht="18" thickBot="1" x14ac:dyDescent="0.25">
      <c r="A10" s="41" t="s">
        <v>15</v>
      </c>
      <c r="B10" s="45">
        <v>632.61</v>
      </c>
      <c r="C10" s="45">
        <v>18013.57</v>
      </c>
      <c r="D10" s="46" t="s">
        <v>0</v>
      </c>
      <c r="E10" s="45" t="s">
        <v>0</v>
      </c>
      <c r="F10" s="45" t="s">
        <v>0</v>
      </c>
      <c r="G10" s="45" t="s">
        <v>0</v>
      </c>
      <c r="H10" s="51">
        <v>103044</v>
      </c>
    </row>
    <row r="11" spans="1:10" ht="20.25" thickBot="1" x14ac:dyDescent="0.25">
      <c r="A11" s="44" t="s">
        <v>16</v>
      </c>
      <c r="B11" s="28">
        <f>SUM(B6:B10)</f>
        <v>7943.14</v>
      </c>
      <c r="C11" s="28">
        <f t="shared" ref="C11:H11" si="0">SUM(C6:C10)</f>
        <v>312857.44</v>
      </c>
      <c r="D11" s="29">
        <f t="shared" si="0"/>
        <v>570382</v>
      </c>
      <c r="E11" s="28">
        <f t="shared" si="0"/>
        <v>16837.95</v>
      </c>
      <c r="F11" s="28">
        <f t="shared" si="0"/>
        <v>1632830.37</v>
      </c>
      <c r="G11" s="28">
        <f t="shared" si="0"/>
        <v>1.32</v>
      </c>
      <c r="H11" s="29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5" t="s">
        <v>32</v>
      </c>
      <c r="B1" s="65"/>
      <c r="C1" s="65"/>
      <c r="D1" s="65"/>
      <c r="E1" s="65"/>
      <c r="F1" s="65"/>
      <c r="G1" s="65"/>
      <c r="H1" s="65"/>
      <c r="I1" s="65"/>
      <c r="J1" s="65"/>
    </row>
    <row r="4" spans="1:10" ht="21.75" thickBot="1" x14ac:dyDescent="0.25">
      <c r="A4" s="1" t="s">
        <v>17</v>
      </c>
      <c r="B4" s="2"/>
      <c r="C4" s="2"/>
      <c r="D4" s="2"/>
      <c r="E4" s="2"/>
      <c r="F4" s="2"/>
      <c r="G4" s="2"/>
      <c r="H4" s="2"/>
    </row>
    <row r="5" spans="1:10" ht="20.25" thickBot="1" x14ac:dyDescent="0.25">
      <c r="A5" s="53" t="s">
        <v>2</v>
      </c>
      <c r="B5" s="66" t="s">
        <v>22</v>
      </c>
      <c r="C5" s="67"/>
      <c r="D5" s="67"/>
      <c r="E5" s="67"/>
      <c r="F5" s="67"/>
      <c r="G5" s="67"/>
      <c r="H5" s="68"/>
    </row>
    <row r="6" spans="1:10" ht="89.25" thickBot="1" x14ac:dyDescent="0.25">
      <c r="A6" s="54"/>
      <c r="B6" s="32" t="s">
        <v>23</v>
      </c>
      <c r="C6" s="32" t="s">
        <v>24</v>
      </c>
      <c r="D6" s="32" t="s">
        <v>25</v>
      </c>
      <c r="E6" s="32" t="s">
        <v>26</v>
      </c>
      <c r="F6" s="32" t="s">
        <v>27</v>
      </c>
      <c r="G6" s="32" t="s">
        <v>28</v>
      </c>
      <c r="H6" s="4" t="s">
        <v>29</v>
      </c>
    </row>
    <row r="7" spans="1:10" ht="18" thickBot="1" x14ac:dyDescent="0.25">
      <c r="A7" s="33" t="s">
        <v>30</v>
      </c>
      <c r="B7" s="45">
        <v>303.8</v>
      </c>
      <c r="C7" s="45">
        <v>12131.41</v>
      </c>
      <c r="D7" s="46">
        <v>962379</v>
      </c>
      <c r="E7" s="45">
        <v>24986.75</v>
      </c>
      <c r="F7" s="45" t="s">
        <v>0</v>
      </c>
      <c r="G7" s="45" t="s">
        <v>0</v>
      </c>
      <c r="H7" s="47" t="s">
        <v>0</v>
      </c>
    </row>
    <row r="8" spans="1:10" ht="18" thickBot="1" x14ac:dyDescent="0.25">
      <c r="A8" s="37" t="s">
        <v>12</v>
      </c>
      <c r="B8" s="48"/>
      <c r="C8" s="48"/>
      <c r="D8" s="49"/>
      <c r="E8" s="48"/>
      <c r="F8" s="48"/>
      <c r="G8" s="48"/>
      <c r="H8" s="50"/>
    </row>
    <row r="9" spans="1:10" ht="18" thickBot="1" x14ac:dyDescent="0.25">
      <c r="A9" s="41" t="s">
        <v>13</v>
      </c>
      <c r="B9" s="45">
        <v>9712.6</v>
      </c>
      <c r="C9" s="45">
        <v>167016.25</v>
      </c>
      <c r="D9" s="46" t="s">
        <v>0</v>
      </c>
      <c r="E9" s="45" t="s">
        <v>0</v>
      </c>
      <c r="F9" s="45">
        <v>743677.47</v>
      </c>
      <c r="G9" s="45" t="s">
        <v>0</v>
      </c>
      <c r="H9" s="51" t="s">
        <v>0</v>
      </c>
    </row>
    <row r="10" spans="1:10" ht="18" thickBot="1" x14ac:dyDescent="0.25">
      <c r="A10" s="43" t="s">
        <v>14</v>
      </c>
      <c r="B10" s="48">
        <v>766.22</v>
      </c>
      <c r="C10" s="48">
        <v>26068.93</v>
      </c>
      <c r="D10" s="49" t="s">
        <v>0</v>
      </c>
      <c r="E10" s="48" t="s">
        <v>0</v>
      </c>
      <c r="F10" s="48" t="s">
        <v>0</v>
      </c>
      <c r="G10" s="48">
        <v>3545.29</v>
      </c>
      <c r="H10" s="50">
        <v>1594</v>
      </c>
    </row>
    <row r="11" spans="1:10" ht="18" thickBot="1" x14ac:dyDescent="0.25">
      <c r="A11" s="41" t="s">
        <v>15</v>
      </c>
      <c r="B11" s="45">
        <v>1110.01</v>
      </c>
      <c r="C11" s="45">
        <v>11285.36</v>
      </c>
      <c r="D11" s="46" t="s">
        <v>0</v>
      </c>
      <c r="E11" s="45" t="s">
        <v>0</v>
      </c>
      <c r="F11" s="45" t="s">
        <v>0</v>
      </c>
      <c r="G11" s="45" t="s">
        <v>0</v>
      </c>
      <c r="H11" s="51">
        <v>443</v>
      </c>
    </row>
    <row r="12" spans="1:10" ht="20.25" thickBot="1" x14ac:dyDescent="0.25">
      <c r="A12" s="44" t="s">
        <v>16</v>
      </c>
      <c r="B12" s="28">
        <f>SUM(B7:B11)</f>
        <v>11892.63</v>
      </c>
      <c r="C12" s="28">
        <f t="shared" ref="C12:H12" si="0">SUM(C7:C11)</f>
        <v>216501.95</v>
      </c>
      <c r="D12" s="29">
        <f t="shared" si="0"/>
        <v>962379</v>
      </c>
      <c r="E12" s="28">
        <f t="shared" si="0"/>
        <v>24986.75</v>
      </c>
      <c r="F12" s="28">
        <f t="shared" si="0"/>
        <v>743677.47</v>
      </c>
      <c r="G12" s="28">
        <f t="shared" si="0"/>
        <v>3545.29</v>
      </c>
      <c r="H12" s="29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5" t="s">
        <v>33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3" spans="1:14" ht="21.75" thickBot="1" x14ac:dyDescent="0.25">
      <c r="A3" s="1" t="s">
        <v>18</v>
      </c>
      <c r="B3" s="2"/>
      <c r="C3" s="2"/>
      <c r="D3" s="2"/>
      <c r="E3" s="2"/>
      <c r="F3" s="2"/>
      <c r="G3" s="2"/>
      <c r="H3" s="2"/>
    </row>
    <row r="4" spans="1:14" ht="20.25" thickBot="1" x14ac:dyDescent="0.25">
      <c r="A4" s="53" t="s">
        <v>2</v>
      </c>
      <c r="B4" s="66" t="s">
        <v>22</v>
      </c>
      <c r="C4" s="67"/>
      <c r="D4" s="67"/>
      <c r="E4" s="67"/>
      <c r="F4" s="67"/>
      <c r="G4" s="67"/>
      <c r="H4" s="68"/>
    </row>
    <row r="5" spans="1:14" ht="89.25" thickBot="1" x14ac:dyDescent="0.25">
      <c r="A5" s="54"/>
      <c r="B5" s="32" t="s">
        <v>23</v>
      </c>
      <c r="C5" s="32" t="s">
        <v>24</v>
      </c>
      <c r="D5" s="32" t="s">
        <v>25</v>
      </c>
      <c r="E5" s="32" t="s">
        <v>26</v>
      </c>
      <c r="F5" s="32" t="s">
        <v>27</v>
      </c>
      <c r="G5" s="32" t="s">
        <v>28</v>
      </c>
      <c r="H5" s="4" t="s">
        <v>29</v>
      </c>
    </row>
    <row r="6" spans="1:14" ht="18" thickBot="1" x14ac:dyDescent="0.25">
      <c r="A6" s="33" t="s">
        <v>30</v>
      </c>
      <c r="B6" s="45">
        <v>290.35000000000002</v>
      </c>
      <c r="C6" s="45">
        <v>12148.36</v>
      </c>
      <c r="D6" s="46">
        <v>980409</v>
      </c>
      <c r="E6" s="45">
        <v>30607.07</v>
      </c>
      <c r="F6" s="45" t="s">
        <v>0</v>
      </c>
      <c r="G6" s="45" t="s">
        <v>0</v>
      </c>
      <c r="H6" s="47" t="s">
        <v>0</v>
      </c>
    </row>
    <row r="7" spans="1:14" ht="18" thickBot="1" x14ac:dyDescent="0.25">
      <c r="A7" s="37" t="s">
        <v>12</v>
      </c>
      <c r="B7" s="48"/>
      <c r="C7" s="48"/>
      <c r="D7" s="49"/>
      <c r="E7" s="48"/>
      <c r="F7" s="48"/>
      <c r="G7" s="48"/>
      <c r="H7" s="50"/>
    </row>
    <row r="8" spans="1:14" ht="18" thickBot="1" x14ac:dyDescent="0.25">
      <c r="A8" s="41" t="s">
        <v>13</v>
      </c>
      <c r="B8" s="45">
        <v>10785.89</v>
      </c>
      <c r="C8" s="45">
        <v>166874.67000000001</v>
      </c>
      <c r="D8" s="46" t="s">
        <v>0</v>
      </c>
      <c r="E8" s="45" t="s">
        <v>0</v>
      </c>
      <c r="F8" s="45">
        <v>893477.84</v>
      </c>
      <c r="G8" s="45" t="s">
        <v>0</v>
      </c>
      <c r="H8" s="51" t="s">
        <v>0</v>
      </c>
    </row>
    <row r="9" spans="1:14" ht="18" thickBot="1" x14ac:dyDescent="0.25">
      <c r="A9" s="43" t="s">
        <v>14</v>
      </c>
      <c r="B9" s="48">
        <v>812.76</v>
      </c>
      <c r="C9" s="48">
        <v>26312.07</v>
      </c>
      <c r="D9" s="49" t="s">
        <v>0</v>
      </c>
      <c r="E9" s="48" t="s">
        <v>0</v>
      </c>
      <c r="F9" s="48" t="s">
        <v>0</v>
      </c>
      <c r="G9" s="48">
        <v>3569.96</v>
      </c>
      <c r="H9" s="50">
        <v>1619</v>
      </c>
    </row>
    <row r="10" spans="1:14" ht="18" thickBot="1" x14ac:dyDescent="0.25">
      <c r="A10" s="41" t="s">
        <v>15</v>
      </c>
      <c r="B10" s="45">
        <v>1190.03</v>
      </c>
      <c r="C10" s="45">
        <v>11781.34</v>
      </c>
      <c r="D10" s="46" t="s">
        <v>0</v>
      </c>
      <c r="E10" s="45" t="s">
        <v>0</v>
      </c>
      <c r="F10" s="45" t="s">
        <v>0</v>
      </c>
      <c r="G10" s="45" t="s">
        <v>0</v>
      </c>
      <c r="H10" s="51">
        <v>523</v>
      </c>
    </row>
    <row r="11" spans="1:14" ht="20.25" thickBot="1" x14ac:dyDescent="0.25">
      <c r="A11" s="44" t="s">
        <v>16</v>
      </c>
      <c r="B11" s="28">
        <f>SUM(B6:B10)</f>
        <v>13079.03</v>
      </c>
      <c r="C11" s="28">
        <f t="shared" ref="C11:H11" si="0">SUM(C6:C10)</f>
        <v>217116.44000000003</v>
      </c>
      <c r="D11" s="29">
        <f t="shared" si="0"/>
        <v>980409</v>
      </c>
      <c r="E11" s="28">
        <f t="shared" si="0"/>
        <v>30607.07</v>
      </c>
      <c r="F11" s="28">
        <f t="shared" si="0"/>
        <v>893477.84</v>
      </c>
      <c r="G11" s="28">
        <f t="shared" si="0"/>
        <v>3569.96</v>
      </c>
      <c r="H11" s="29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Props1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ข้อมูลประโยชน์ด้านผลกระทบต่อสิ่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ข้อมูลประโยชน์ด้านผลกระทบต่อสิ่!Print_Area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