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งานสวนสัตว์\งานสวนสัตว์\1. งานประจำทุกเดือน\open data\1ข้อมูลสถิติผู้เข้าชมสวนสัตว์\2.ข้อมูลนำขึ้น\งบประมาณ2569\เดือน11-2568\"/>
    </mc:Choice>
  </mc:AlternateContent>
  <xr:revisionPtr revIDLastSave="0" documentId="8_{D79AF107-158C-4EB5-AFA3-1642BE2E8F89}" xr6:coauthVersionLast="47" xr6:coauthVersionMax="47" xr10:uidLastSave="{00000000-0000-0000-0000-000000000000}"/>
  <bookViews>
    <workbookView showHorizontalScroll="0" showVerticalScroll="0" showSheetTabs="0" xWindow="-120" yWindow="-120" windowWidth="24240" windowHeight="13020" xr2:uid="{00000000-000D-0000-FFFF-FFFF00000000}"/>
  </bookViews>
  <sheets>
    <sheet name="statistics" sheetId="1" r:id="rId1"/>
    <sheet name="Data Dictionary" sheetId="2" r:id="rId2"/>
  </sheets>
  <definedNames>
    <definedName name="_xlnm.Print_Area" localSheetId="0">statistics!$A$1:$O$64</definedName>
    <definedName name="_xlnm.Print_Titles" localSheetId="0">statistics!$1:$1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6" i="1" l="1"/>
  <c r="E42" i="1"/>
  <c r="E39" i="1"/>
  <c r="E38" i="1"/>
  <c r="E64" i="1"/>
  <c r="E10" i="1"/>
  <c r="E3" i="1"/>
  <c r="E2" i="1"/>
  <c r="E37" i="1"/>
  <c r="E34" i="1"/>
  <c r="E33" i="1"/>
  <c r="E30" i="1"/>
  <c r="E29" i="1"/>
  <c r="E19" i="1"/>
  <c r="E16" i="1"/>
  <c r="E15" i="1"/>
  <c r="E12" i="1"/>
  <c r="E11" i="1"/>
  <c r="E28" i="1"/>
  <c r="E21" i="1"/>
  <c r="E20" i="1"/>
  <c r="E55" i="1"/>
  <c r="E51" i="1"/>
  <c r="E48" i="1"/>
  <c r="E47" i="1"/>
  <c r="D55" i="1"/>
  <c r="D51" i="1"/>
  <c r="D47" i="1"/>
  <c r="D28" i="1"/>
  <c r="D23" i="1"/>
  <c r="D21" i="1"/>
  <c r="D20" i="1"/>
  <c r="D46" i="1"/>
  <c r="D42" i="1"/>
  <c r="D39" i="1"/>
  <c r="D38" i="1"/>
  <c r="D19" i="1"/>
  <c r="D16" i="1"/>
  <c r="D15" i="1"/>
  <c r="D12" i="1"/>
  <c r="D11" i="1"/>
  <c r="D37" i="1"/>
  <c r="D34" i="1"/>
  <c r="D33" i="1"/>
  <c r="D30" i="1"/>
  <c r="D29" i="1"/>
  <c r="D10" i="1"/>
  <c r="D2" i="1"/>
</calcChain>
</file>

<file path=xl/sharedStrings.xml><?xml version="1.0" encoding="utf-8"?>
<sst xmlns="http://schemas.openxmlformats.org/spreadsheetml/2006/main" count="163" uniqueCount="43">
  <si>
    <t>สวนสัตว์</t>
  </si>
  <si>
    <t>สวนสัตว์เชียงใหม่</t>
  </si>
  <si>
    <t>สวนสัตว์นครราชสีมา</t>
  </si>
  <si>
    <t>รายการ</t>
  </si>
  <si>
    <t>ผู้ใหญ่</t>
  </si>
  <si>
    <t>เด็ก</t>
  </si>
  <si>
    <t>ยกเว้น</t>
  </si>
  <si>
    <t>โครงการทัวร์สวนสัตว์</t>
  </si>
  <si>
    <t>สวนสัตว์อุบลราชธานี</t>
  </si>
  <si>
    <t>สวนสัตว์ขอนแก่น</t>
  </si>
  <si>
    <t>สวนสัตว์สงขลา</t>
  </si>
  <si>
    <t>โครงการให้บริการความรู้ อสส.</t>
  </si>
  <si>
    <t>นักศึกษา/ครู/ทหาร/ตำรวจ</t>
  </si>
  <si>
    <t>ผู้ใหญ่ (ชาวต่างชาติ)</t>
  </si>
  <si>
    <t>เด็ก (ชาวต่างชาติ)</t>
  </si>
  <si>
    <t>คำอธิบาย</t>
  </si>
  <si>
    <t>ผู้เข้าใช้บริการที่ใส่เครื่องแบบ
นักศึกษา/ครู/ทหาร/ตำรวจ</t>
  </si>
  <si>
    <t>ผู้เข้าใช้บริการที่มีความสูง135 ซม. ขึ้นไป</t>
  </si>
  <si>
    <t>ผู้เข้าใช้บริการที่มีความสูง100-135 ซม.</t>
  </si>
  <si>
    <t>การจัดนำนักเรียนเข้าเยี่ยมชมสวนสัตว์
(โครงการนำนักเรียน)</t>
  </si>
  <si>
    <t>ชาวต่างชาติที่มีความสูง135 ซม. ขึ้นไป</t>
  </si>
  <si>
    <t>ชาวต่างชาติที่มีความสูง100-135 ซม.</t>
  </si>
  <si>
    <t>เด็กสูงไม่เกิน 100 ซม./ผู้สูงอายุ 60 ปี ขึ้นไป/ผู้พิการ/พระภิกษุ/สามเณร/ทหารผ่านศึก/ผู้ถือบัตรสมาชิกสโมสรฯ/หน่วยงานที่ขอความอนุเคราะห์/ผู้ถือบัตรอนุญาติพิเศษ/โครงการมา4 จ่าย3/มัคคุเทศก์/บัตร Guest pass/ติดต่องาน</t>
  </si>
  <si>
    <t>ปีงบประมาณ</t>
  </si>
  <si>
    <r>
      <rPr>
        <sz val="16"/>
        <rFont val="TH Sarabun New"/>
        <family val="2"/>
      </rPr>
      <t>ผู้ใหญ่ (ชาวต่างชาติ)</t>
    </r>
  </si>
  <si>
    <r>
      <rPr>
        <sz val="16"/>
        <rFont val="TH Sarabun New"/>
        <family val="2"/>
      </rPr>
      <t>เด็ก (ชาวต่างชาติ)</t>
    </r>
  </si>
  <si>
    <t>โครงการคชอาณาจักร จังหวัดสุรินทร์</t>
  </si>
  <si>
    <t>สวนสัตว์เปิดเขาเขียว</t>
  </si>
  <si>
    <t>ผู้ใหญ่ (สวนสัตว์กลางคืน)</t>
  </si>
  <si>
    <t>เด็ก (สวนสัตว์กลางคืน)</t>
  </si>
  <si>
    <t>การจัดการนำนักท่องเที่ยวชมสวนสัตว์หลังบ้าน
เช่นการให้อาหาร (ซื้อบัตรพิเศษ,โปรโมชั่น)</t>
  </si>
  <si>
    <t>ต.ค. 68</t>
  </si>
  <si>
    <t>พ.ย. 68</t>
  </si>
  <si>
    <t>ธ.ค. 68</t>
  </si>
  <si>
    <t>ม.ค.69</t>
  </si>
  <si>
    <t>ก.พ. 69</t>
  </si>
  <si>
    <t>มี.ค. 69</t>
  </si>
  <si>
    <t>เม.ย. 69</t>
  </si>
  <si>
    <t>พ.ค. 69</t>
  </si>
  <si>
    <t>มิ.ย. 69</t>
  </si>
  <si>
    <t>ก.ค. 69</t>
  </si>
  <si>
    <t>ส.ค. 69</t>
  </si>
  <si>
    <t>ก.ย.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</si>
</sst>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-* #,##0_-;\-* #,##0_-;_-* &quot;-&quot;??_-;_-@_-"/>
  </numFmts>
  <fonts count="10" x14ac:knownFonts="1">
    <font>
      <sz val="10"/>
      <color rgb="FF000000"/>
      <name val="Times New Roman"/>
      <charset val="204"/>
    </font>
    <font>
      <sz val="16"/>
      <color rgb="FF000000"/>
      <name val="TH Sarabun New"/>
      <family val="2"/>
    </font>
    <font>
      <sz val="16"/>
      <name val="TH Sarabun New"/>
      <family val="2"/>
    </font>
    <font>
      <sz val="10"/>
      <color rgb="FF000000"/>
      <name val="Times New Roman"/>
      <family val="1"/>
    </font>
    <font>
      <sz val="16"/>
      <color theme="1"/>
      <name val="TH Sarabun New"/>
      <family val="2"/>
    </font>
    <font>
      <sz val="14"/>
      <color rgb="FF000000"/>
      <name val="TH Sarabun New"/>
      <family val="2"/>
    </font>
    <font>
      <b/>
      <sz val="18"/>
      <name val="TH Sarabun New"/>
      <family val="2"/>
    </font>
    <font>
      <sz val="18"/>
      <color rgb="FF000000"/>
      <name val="TH Sarabun New"/>
      <family val="2"/>
    </font>
    <font>
      <b/>
      <sz val="18"/>
      <color rgb="FF000000"/>
      <name val="TH Sarabun New"/>
      <family val="2"/>
    </font>
    <font>
      <sz val="10"/>
      <color rgb="FF000000"/>
      <name val="TH Sarabun Ne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DBC0"/>
        <bgColor indexed="64"/>
      </patternFill>
    </fill>
    <fill>
      <patternFill patternType="solid">
        <fgColor rgb="FFECD9C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3" fillId="0" borderId="0" applyFont="0" applyFill="0" applyBorder="0" applyAlignment="0" applyProtection="0"/>
  </cellStyleXfs>
  <cellXfs count="41"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8" fillId="3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center" wrapText="1"/>
    </xf>
    <xf numFmtId="188" fontId="4" fillId="4" borderId="2" xfId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center" vertical="center" wrapText="1"/>
    </xf>
    <xf numFmtId="188" fontId="4" fillId="5" borderId="2" xfId="1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center" vertical="center" wrapText="1"/>
    </xf>
    <xf numFmtId="188" fontId="4" fillId="6" borderId="2" xfId="1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center" vertical="center" wrapText="1"/>
    </xf>
    <xf numFmtId="188" fontId="4" fillId="7" borderId="2" xfId="1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top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188" fontId="4" fillId="8" borderId="2" xfId="1" applyNumberFormat="1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center" vertical="center" wrapText="1"/>
    </xf>
    <xf numFmtId="188" fontId="4" fillId="9" borderId="2" xfId="1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horizontal="center" vertical="center" wrapText="1"/>
    </xf>
    <xf numFmtId="188" fontId="4" fillId="10" borderId="2" xfId="1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left" vertical="top" wrapText="1"/>
    </xf>
    <xf numFmtId="0" fontId="2" fillId="10" borderId="3" xfId="0" applyFont="1" applyFill="1" applyBorder="1" applyAlignment="1">
      <alignment horizontal="left" vertical="top" wrapText="1"/>
    </xf>
    <xf numFmtId="0" fontId="2" fillId="8" borderId="4" xfId="0" applyFont="1" applyFill="1" applyBorder="1" applyAlignment="1">
      <alignment horizontal="left" vertical="top" wrapText="1"/>
    </xf>
    <xf numFmtId="0" fontId="2" fillId="8" borderId="2" xfId="0" applyFont="1" applyFill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65012C"/>
      <color rgb="FF89FFFF"/>
      <color rgb="FF00FFFF"/>
      <color rgb="FFECD9C6"/>
      <color rgb="FFFCDBC0"/>
      <color rgb="FFE0C0A0"/>
      <color rgb="FFD3A77B"/>
      <color rgb="FFCCECFF"/>
      <color rgb="FFD9D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4"/>
  <sheetViews>
    <sheetView tabSelected="1" topLeftCell="A56" zoomScale="80" zoomScaleNormal="80" workbookViewId="0">
      <selection activeCell="A65" sqref="A65:XFD66"/>
    </sheetView>
  </sheetViews>
  <sheetFormatPr defaultColWidth="9.33203125" defaultRowHeight="21.75" x14ac:dyDescent="0.2"/>
  <cols>
    <col min="1" max="1" width="30.6640625" style="1" customWidth="1"/>
    <col min="2" max="2" width="35.83203125" style="1" customWidth="1"/>
    <col min="3" max="3" width="18.83203125" style="9" customWidth="1"/>
    <col min="4" max="8" width="10.83203125" style="1" customWidth="1"/>
    <col min="9" max="9" width="10.6640625" style="1" customWidth="1"/>
    <col min="10" max="10" width="12.33203125" style="1" customWidth="1"/>
    <col min="11" max="15" width="10.83203125" style="1" customWidth="1"/>
    <col min="16" max="16384" width="9.33203125" style="1"/>
  </cols>
  <sheetData>
    <row r="1" spans="1:15" s="2" customFormat="1" ht="32.25" customHeight="1" x14ac:dyDescent="0.2">
      <c r="A1" s="8" t="s">
        <v>3</v>
      </c>
      <c r="B1" s="8" t="s">
        <v>0</v>
      </c>
      <c r="C1" s="8" t="s">
        <v>23</v>
      </c>
      <c r="D1" s="26" t="s">
        <v>31</v>
      </c>
      <c r="E1" s="26" t="s">
        <v>32</v>
      </c>
      <c r="F1" s="26" t="s">
        <v>33</v>
      </c>
      <c r="G1" s="26" t="s">
        <v>34</v>
      </c>
      <c r="H1" s="26" t="s">
        <v>35</v>
      </c>
      <c r="I1" s="26" t="s">
        <v>36</v>
      </c>
      <c r="J1" s="26" t="s">
        <v>37</v>
      </c>
      <c r="K1" s="26" t="s">
        <v>38</v>
      </c>
      <c r="L1" s="26" t="s">
        <v>39</v>
      </c>
      <c r="M1" s="26" t="s">
        <v>40</v>
      </c>
      <c r="N1" s="26" t="s">
        <v>41</v>
      </c>
      <c r="O1" s="26" t="s">
        <v>42</v>
      </c>
    </row>
    <row r="2" spans="1:15" s="3" customFormat="1" ht="24.2" customHeight="1" x14ac:dyDescent="0.2">
      <c r="A2" s="10" t="s">
        <v>4</v>
      </c>
      <c r="B2" s="10" t="s">
        <v>27</v>
      </c>
      <c r="C2" s="11">
        <v>2569</v>
      </c>
      <c r="D2" s="12">
        <f>55283+4610</f>
        <v>59893</v>
      </c>
      <c r="E2" s="12">
        <f>27858+3894</f>
        <v>31752</v>
      </c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s="3" customFormat="1" ht="24.2" customHeight="1" x14ac:dyDescent="0.2">
      <c r="A3" s="10" t="s">
        <v>5</v>
      </c>
      <c r="B3" s="10" t="s">
        <v>27</v>
      </c>
      <c r="C3" s="11">
        <v>2569</v>
      </c>
      <c r="D3" s="12">
        <v>16585</v>
      </c>
      <c r="E3" s="12">
        <f>5916</f>
        <v>5916</v>
      </c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3" customFormat="1" ht="24.6" customHeight="1" x14ac:dyDescent="0.2">
      <c r="A4" s="10" t="s">
        <v>11</v>
      </c>
      <c r="B4" s="10" t="s">
        <v>27</v>
      </c>
      <c r="C4" s="11">
        <v>2569</v>
      </c>
      <c r="D4" s="12">
        <v>8024</v>
      </c>
      <c r="E4" s="12">
        <v>13656</v>
      </c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s="3" customFormat="1" ht="24.2" customHeight="1" x14ac:dyDescent="0.2">
      <c r="A5" s="10" t="s">
        <v>7</v>
      </c>
      <c r="B5" s="10" t="s">
        <v>27</v>
      </c>
      <c r="C5" s="11">
        <v>2569</v>
      </c>
      <c r="D5" s="12">
        <v>16794</v>
      </c>
      <c r="E5" s="12">
        <v>19950</v>
      </c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s="3" customFormat="1" ht="24.2" customHeight="1" x14ac:dyDescent="0.2">
      <c r="A6" s="13" t="s">
        <v>24</v>
      </c>
      <c r="B6" s="10" t="s">
        <v>27</v>
      </c>
      <c r="C6" s="11">
        <v>2569</v>
      </c>
      <c r="D6" s="12">
        <v>2216</v>
      </c>
      <c r="E6" s="12">
        <v>2104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s="3" customFormat="1" ht="24.2" customHeight="1" x14ac:dyDescent="0.2">
      <c r="A7" s="13" t="s">
        <v>25</v>
      </c>
      <c r="B7" s="10" t="s">
        <v>27</v>
      </c>
      <c r="C7" s="11">
        <v>2569</v>
      </c>
      <c r="D7" s="12">
        <v>380</v>
      </c>
      <c r="E7" s="12">
        <v>257</v>
      </c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s="3" customFormat="1" ht="24.6" customHeight="1" x14ac:dyDescent="0.2">
      <c r="A8" s="10" t="s">
        <v>28</v>
      </c>
      <c r="B8" s="10" t="s">
        <v>27</v>
      </c>
      <c r="C8" s="11">
        <v>2569</v>
      </c>
      <c r="D8" s="12">
        <v>322</v>
      </c>
      <c r="E8" s="12">
        <v>105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3" customFormat="1" ht="24.2" customHeight="1" x14ac:dyDescent="0.2">
      <c r="A9" s="10" t="s">
        <v>29</v>
      </c>
      <c r="B9" s="10" t="s">
        <v>27</v>
      </c>
      <c r="C9" s="11">
        <v>2569</v>
      </c>
      <c r="D9" s="12">
        <v>105</v>
      </c>
      <c r="E9" s="12">
        <v>32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3" customFormat="1" ht="24.2" customHeight="1" x14ac:dyDescent="0.2">
      <c r="A10" s="10" t="s">
        <v>6</v>
      </c>
      <c r="B10" s="10" t="s">
        <v>27</v>
      </c>
      <c r="C10" s="11">
        <v>2569</v>
      </c>
      <c r="D10" s="12">
        <f>10884+8449</f>
        <v>19333</v>
      </c>
      <c r="E10" s="12">
        <f>6809+3417</f>
        <v>10226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3" customFormat="1" ht="24.2" customHeight="1" x14ac:dyDescent="0.2">
      <c r="A11" s="14" t="s">
        <v>4</v>
      </c>
      <c r="B11" s="14" t="s">
        <v>1</v>
      </c>
      <c r="C11" s="15">
        <v>2569</v>
      </c>
      <c r="D11" s="16">
        <f>15215+11913</f>
        <v>27128</v>
      </c>
      <c r="E11" s="16">
        <f>8481+3685</f>
        <v>12166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s="3" customFormat="1" ht="24.2" customHeight="1" x14ac:dyDescent="0.2">
      <c r="A12" s="14" t="s">
        <v>5</v>
      </c>
      <c r="B12" s="14" t="s">
        <v>1</v>
      </c>
      <c r="C12" s="15">
        <v>2569</v>
      </c>
      <c r="D12" s="16">
        <f>4174+4473</f>
        <v>8647</v>
      </c>
      <c r="E12" s="16">
        <f>2032+918</f>
        <v>2950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s="3" customFormat="1" ht="24.6" customHeight="1" x14ac:dyDescent="0.2">
      <c r="A13" s="14" t="s">
        <v>11</v>
      </c>
      <c r="B13" s="14" t="s">
        <v>1</v>
      </c>
      <c r="C13" s="15">
        <v>2569</v>
      </c>
      <c r="D13" s="16">
        <v>555</v>
      </c>
      <c r="E13" s="16">
        <v>3585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s="3" customFormat="1" ht="24.2" customHeight="1" x14ac:dyDescent="0.2">
      <c r="A14" s="14" t="s">
        <v>7</v>
      </c>
      <c r="B14" s="14" t="s">
        <v>1</v>
      </c>
      <c r="C14" s="15">
        <v>2569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</row>
    <row r="15" spans="1:15" s="3" customFormat="1" ht="24.2" customHeight="1" x14ac:dyDescent="0.2">
      <c r="A15" s="17" t="s">
        <v>24</v>
      </c>
      <c r="B15" s="14" t="s">
        <v>1</v>
      </c>
      <c r="C15" s="15">
        <v>2569</v>
      </c>
      <c r="D15" s="16">
        <f>1768+472</f>
        <v>2240</v>
      </c>
      <c r="E15" s="16">
        <f>2461+368</f>
        <v>2829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s="3" customFormat="1" ht="24.2" customHeight="1" x14ac:dyDescent="0.2">
      <c r="A16" s="17" t="s">
        <v>25</v>
      </c>
      <c r="B16" s="14" t="s">
        <v>1</v>
      </c>
      <c r="C16" s="15">
        <v>2569</v>
      </c>
      <c r="D16" s="16">
        <f>218+154</f>
        <v>372</v>
      </c>
      <c r="E16" s="16">
        <f>277+90</f>
        <v>367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s="3" customFormat="1" ht="24.6" customHeight="1" x14ac:dyDescent="0.2">
      <c r="A17" s="14" t="s">
        <v>28</v>
      </c>
      <c r="B17" s="14" t="s">
        <v>1</v>
      </c>
      <c r="C17" s="15">
        <v>2569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</row>
    <row r="18" spans="1:15" s="3" customFormat="1" ht="24.2" customHeight="1" x14ac:dyDescent="0.2">
      <c r="A18" s="14" t="s">
        <v>29</v>
      </c>
      <c r="B18" s="14" t="s">
        <v>1</v>
      </c>
      <c r="C18" s="15">
        <v>2569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</row>
    <row r="19" spans="1:15" s="3" customFormat="1" ht="24.2" customHeight="1" x14ac:dyDescent="0.2">
      <c r="A19" s="14" t="s">
        <v>6</v>
      </c>
      <c r="B19" s="14" t="s">
        <v>1</v>
      </c>
      <c r="C19" s="15">
        <v>2569</v>
      </c>
      <c r="D19" s="16">
        <f>3541+5005</f>
        <v>8546</v>
      </c>
      <c r="E19" s="16">
        <f>1429+2735</f>
        <v>4164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s="3" customFormat="1" ht="24.2" customHeight="1" x14ac:dyDescent="0.2">
      <c r="A20" s="30" t="s">
        <v>4</v>
      </c>
      <c r="B20" s="30" t="s">
        <v>2</v>
      </c>
      <c r="C20" s="31">
        <v>2569</v>
      </c>
      <c r="D20" s="32">
        <f>32790+6119</f>
        <v>38909</v>
      </c>
      <c r="E20" s="32">
        <f>13233+5084</f>
        <v>18317</v>
      </c>
      <c r="F20" s="32"/>
      <c r="G20" s="32"/>
      <c r="H20" s="32"/>
      <c r="I20" s="32"/>
      <c r="J20" s="32"/>
      <c r="K20" s="32"/>
      <c r="L20" s="32"/>
      <c r="M20" s="32"/>
      <c r="N20" s="32"/>
      <c r="O20" s="32"/>
    </row>
    <row r="21" spans="1:15" s="3" customFormat="1" ht="24.2" customHeight="1" x14ac:dyDescent="0.2">
      <c r="A21" s="30" t="s">
        <v>5</v>
      </c>
      <c r="B21" s="30" t="s">
        <v>2</v>
      </c>
      <c r="C21" s="31">
        <v>2569</v>
      </c>
      <c r="D21" s="32">
        <f>15014+75</f>
        <v>15089</v>
      </c>
      <c r="E21" s="32">
        <f>5898+14</f>
        <v>5912</v>
      </c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s="3" customFormat="1" ht="24.6" customHeight="1" x14ac:dyDescent="0.2">
      <c r="A22" s="30" t="s">
        <v>11</v>
      </c>
      <c r="B22" s="30" t="s">
        <v>2</v>
      </c>
      <c r="C22" s="31">
        <v>2569</v>
      </c>
      <c r="D22" s="32">
        <v>3847</v>
      </c>
      <c r="E22" s="32">
        <v>16119</v>
      </c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s="3" customFormat="1" ht="24.2" customHeight="1" x14ac:dyDescent="0.2">
      <c r="A23" s="30" t="s">
        <v>7</v>
      </c>
      <c r="B23" s="30" t="s">
        <v>2</v>
      </c>
      <c r="C23" s="31">
        <v>2569</v>
      </c>
      <c r="D23" s="32">
        <f>28+10</f>
        <v>38</v>
      </c>
      <c r="E23" s="32">
        <v>32</v>
      </c>
      <c r="F23" s="32"/>
      <c r="G23" s="32">
        <v>0</v>
      </c>
      <c r="H23" s="32">
        <v>0</v>
      </c>
      <c r="I23" s="32"/>
      <c r="J23" s="32"/>
      <c r="K23" s="32">
        <v>0</v>
      </c>
      <c r="L23" s="32"/>
      <c r="M23" s="32">
        <v>0</v>
      </c>
      <c r="N23" s="32"/>
      <c r="O23" s="32"/>
    </row>
    <row r="24" spans="1:15" s="3" customFormat="1" ht="24.2" customHeight="1" x14ac:dyDescent="0.2">
      <c r="A24" s="33" t="s">
        <v>24</v>
      </c>
      <c r="B24" s="30" t="s">
        <v>2</v>
      </c>
      <c r="C24" s="31">
        <v>2569</v>
      </c>
      <c r="D24" s="32">
        <v>275</v>
      </c>
      <c r="E24" s="32">
        <v>270</v>
      </c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s="3" customFormat="1" ht="24.2" customHeight="1" x14ac:dyDescent="0.2">
      <c r="A25" s="33" t="s">
        <v>25</v>
      </c>
      <c r="B25" s="30" t="s">
        <v>2</v>
      </c>
      <c r="C25" s="31">
        <v>2569</v>
      </c>
      <c r="D25" s="32">
        <v>16</v>
      </c>
      <c r="E25" s="32">
        <v>27</v>
      </c>
      <c r="F25" s="32"/>
      <c r="G25" s="32"/>
      <c r="H25" s="32"/>
      <c r="I25" s="32"/>
      <c r="J25" s="32"/>
      <c r="K25" s="32"/>
      <c r="L25" s="32"/>
      <c r="M25" s="32"/>
      <c r="N25" s="32"/>
      <c r="O25" s="32"/>
    </row>
    <row r="26" spans="1:15" s="3" customFormat="1" ht="24.6" customHeight="1" x14ac:dyDescent="0.2">
      <c r="A26" s="30" t="s">
        <v>28</v>
      </c>
      <c r="B26" s="30" t="s">
        <v>2</v>
      </c>
      <c r="C26" s="31">
        <v>2569</v>
      </c>
      <c r="D26" s="32">
        <v>0</v>
      </c>
      <c r="E26" s="32">
        <v>0</v>
      </c>
      <c r="F26" s="32"/>
      <c r="G26" s="32"/>
      <c r="H26" s="32">
        <v>0</v>
      </c>
      <c r="I26" s="32"/>
      <c r="J26" s="32"/>
      <c r="K26" s="32">
        <v>0</v>
      </c>
      <c r="L26" s="32"/>
      <c r="M26" s="32"/>
      <c r="N26" s="32"/>
      <c r="O26" s="32">
        <v>0</v>
      </c>
    </row>
    <row r="27" spans="1:15" s="3" customFormat="1" ht="24.2" customHeight="1" x14ac:dyDescent="0.2">
      <c r="A27" s="30" t="s">
        <v>29</v>
      </c>
      <c r="B27" s="30" t="s">
        <v>2</v>
      </c>
      <c r="C27" s="31">
        <v>2569</v>
      </c>
      <c r="D27" s="32">
        <v>0</v>
      </c>
      <c r="E27" s="32">
        <v>0</v>
      </c>
      <c r="F27" s="32"/>
      <c r="G27" s="32"/>
      <c r="H27" s="32">
        <v>0</v>
      </c>
      <c r="I27" s="32"/>
      <c r="J27" s="32"/>
      <c r="K27" s="32">
        <v>0</v>
      </c>
      <c r="L27" s="32"/>
      <c r="M27" s="32"/>
      <c r="N27" s="32">
        <v>0</v>
      </c>
      <c r="O27" s="32">
        <v>0</v>
      </c>
    </row>
    <row r="28" spans="1:15" s="3" customFormat="1" ht="24.2" customHeight="1" x14ac:dyDescent="0.2">
      <c r="A28" s="30" t="s">
        <v>6</v>
      </c>
      <c r="B28" s="30" t="s">
        <v>2</v>
      </c>
      <c r="C28" s="31">
        <v>2569</v>
      </c>
      <c r="D28" s="32">
        <f>5191+8474</f>
        <v>13665</v>
      </c>
      <c r="E28" s="32">
        <f>2581+2964</f>
        <v>5545</v>
      </c>
      <c r="F28" s="32"/>
      <c r="G28" s="32"/>
      <c r="H28" s="32"/>
      <c r="I28" s="32"/>
      <c r="J28" s="32"/>
      <c r="K28" s="32"/>
      <c r="L28" s="32"/>
      <c r="M28" s="32"/>
      <c r="N28" s="32"/>
      <c r="O28" s="32"/>
    </row>
    <row r="29" spans="1:15" s="3" customFormat="1" ht="24.2" customHeight="1" x14ac:dyDescent="0.2">
      <c r="A29" s="18" t="s">
        <v>4</v>
      </c>
      <c r="B29" s="18" t="s">
        <v>10</v>
      </c>
      <c r="C29" s="19">
        <v>2569</v>
      </c>
      <c r="D29" s="20">
        <f>7250+3973</f>
        <v>11223</v>
      </c>
      <c r="E29" s="20">
        <f>3288+299</f>
        <v>3587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s="3" customFormat="1" ht="24.2" customHeight="1" x14ac:dyDescent="0.2">
      <c r="A30" s="18" t="s">
        <v>5</v>
      </c>
      <c r="B30" s="18" t="s">
        <v>10</v>
      </c>
      <c r="C30" s="19">
        <v>2569</v>
      </c>
      <c r="D30" s="20">
        <f>2736+1346</f>
        <v>4082</v>
      </c>
      <c r="E30" s="20">
        <f>1187+35</f>
        <v>1222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s="3" customFormat="1" ht="24.6" customHeight="1" x14ac:dyDescent="0.2">
      <c r="A31" s="18" t="s">
        <v>11</v>
      </c>
      <c r="B31" s="18" t="s">
        <v>10</v>
      </c>
      <c r="C31" s="19">
        <v>2569</v>
      </c>
      <c r="D31" s="20">
        <v>2938</v>
      </c>
      <c r="E31" s="20">
        <v>1938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s="3" customFormat="1" ht="24.2" customHeight="1" x14ac:dyDescent="0.2">
      <c r="A32" s="18" t="s">
        <v>7</v>
      </c>
      <c r="B32" s="18" t="s">
        <v>10</v>
      </c>
      <c r="C32" s="19">
        <v>2569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s="3" customFormat="1" ht="24.2" customHeight="1" x14ac:dyDescent="0.2">
      <c r="A33" s="21" t="s">
        <v>24</v>
      </c>
      <c r="B33" s="18" t="s">
        <v>10</v>
      </c>
      <c r="C33" s="19">
        <v>2569</v>
      </c>
      <c r="D33" s="20">
        <f>751+778</f>
        <v>1529</v>
      </c>
      <c r="E33" s="20">
        <f>604+164</f>
        <v>768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s="3" customFormat="1" ht="24.2" customHeight="1" x14ac:dyDescent="0.2">
      <c r="A34" s="21" t="s">
        <v>25</v>
      </c>
      <c r="B34" s="18" t="s">
        <v>10</v>
      </c>
      <c r="C34" s="19">
        <v>2569</v>
      </c>
      <c r="D34" s="20">
        <f>266+299</f>
        <v>565</v>
      </c>
      <c r="E34" s="20">
        <f>179+37</f>
        <v>216</v>
      </c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s="3" customFormat="1" ht="24.6" customHeight="1" x14ac:dyDescent="0.2">
      <c r="A35" s="18" t="s">
        <v>28</v>
      </c>
      <c r="B35" s="18" t="s">
        <v>10</v>
      </c>
      <c r="C35" s="19">
        <v>2569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s="3" customFormat="1" ht="24.2" customHeight="1" x14ac:dyDescent="0.2">
      <c r="A36" s="18" t="s">
        <v>29</v>
      </c>
      <c r="B36" s="18" t="s">
        <v>10</v>
      </c>
      <c r="C36" s="19">
        <v>2569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s="3" customFormat="1" ht="24.2" customHeight="1" x14ac:dyDescent="0.2">
      <c r="A37" s="18" t="s">
        <v>6</v>
      </c>
      <c r="B37" s="18" t="s">
        <v>10</v>
      </c>
      <c r="C37" s="19">
        <v>2569</v>
      </c>
      <c r="D37" s="20">
        <f>1203+2806</f>
        <v>4009</v>
      </c>
      <c r="E37" s="20">
        <f>384+735</f>
        <v>1119</v>
      </c>
      <c r="F37" s="20"/>
      <c r="G37" s="20"/>
      <c r="H37" s="20"/>
      <c r="I37" s="20"/>
      <c r="J37" s="20"/>
      <c r="K37" s="20"/>
      <c r="L37" s="20"/>
      <c r="M37" s="20"/>
      <c r="N37" s="20"/>
      <c r="O37" s="20"/>
    </row>
    <row r="38" spans="1:15" s="3" customFormat="1" ht="24.2" customHeight="1" x14ac:dyDescent="0.2">
      <c r="A38" s="22" t="s">
        <v>4</v>
      </c>
      <c r="B38" s="22" t="s">
        <v>8</v>
      </c>
      <c r="C38" s="23">
        <v>2569</v>
      </c>
      <c r="D38" s="24">
        <f>9209+2689</f>
        <v>11898</v>
      </c>
      <c r="E38" s="24">
        <f>5607+3089</f>
        <v>8696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s="3" customFormat="1" ht="24.2" customHeight="1" x14ac:dyDescent="0.2">
      <c r="A39" s="22" t="s">
        <v>5</v>
      </c>
      <c r="B39" s="22" t="s">
        <v>8</v>
      </c>
      <c r="C39" s="23">
        <v>2569</v>
      </c>
      <c r="D39" s="24">
        <f>3915+78</f>
        <v>3993</v>
      </c>
      <c r="E39" s="24">
        <f>2220+64</f>
        <v>2284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s="3" customFormat="1" ht="24.6" customHeight="1" x14ac:dyDescent="0.2">
      <c r="A40" s="22" t="s">
        <v>11</v>
      </c>
      <c r="B40" s="22" t="s">
        <v>8</v>
      </c>
      <c r="C40" s="23">
        <v>2569</v>
      </c>
      <c r="D40" s="24">
        <v>4367</v>
      </c>
      <c r="E40" s="24">
        <v>11981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s="3" customFormat="1" ht="24.2" customHeight="1" x14ac:dyDescent="0.2">
      <c r="A41" s="22" t="s">
        <v>7</v>
      </c>
      <c r="B41" s="22" t="s">
        <v>8</v>
      </c>
      <c r="C41" s="23">
        <v>2569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</row>
    <row r="42" spans="1:15" s="3" customFormat="1" ht="24.2" customHeight="1" x14ac:dyDescent="0.2">
      <c r="A42" s="25" t="s">
        <v>24</v>
      </c>
      <c r="B42" s="22" t="s">
        <v>8</v>
      </c>
      <c r="C42" s="23">
        <v>2569</v>
      </c>
      <c r="D42" s="24">
        <f>145+2</f>
        <v>147</v>
      </c>
      <c r="E42" s="24">
        <f>153+1</f>
        <v>154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s="3" customFormat="1" ht="24.2" customHeight="1" x14ac:dyDescent="0.2">
      <c r="A43" s="25" t="s">
        <v>25</v>
      </c>
      <c r="B43" s="22" t="s">
        <v>8</v>
      </c>
      <c r="C43" s="23">
        <v>2569</v>
      </c>
      <c r="D43" s="24">
        <v>35</v>
      </c>
      <c r="E43" s="24">
        <v>27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s="3" customFormat="1" ht="24.6" customHeight="1" x14ac:dyDescent="0.2">
      <c r="A44" s="22" t="s">
        <v>28</v>
      </c>
      <c r="B44" s="22" t="s">
        <v>8</v>
      </c>
      <c r="C44" s="23">
        <v>2569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</row>
    <row r="45" spans="1:15" s="3" customFormat="1" ht="24.2" customHeight="1" x14ac:dyDescent="0.2">
      <c r="A45" s="22" t="s">
        <v>29</v>
      </c>
      <c r="B45" s="22" t="s">
        <v>8</v>
      </c>
      <c r="C45" s="23">
        <v>2569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</row>
    <row r="46" spans="1:15" s="3" customFormat="1" ht="24.2" customHeight="1" x14ac:dyDescent="0.2">
      <c r="A46" s="22" t="s">
        <v>6</v>
      </c>
      <c r="B46" s="22" t="s">
        <v>8</v>
      </c>
      <c r="C46" s="23">
        <v>2569</v>
      </c>
      <c r="D46" s="24">
        <f>2259+2382</f>
        <v>4641</v>
      </c>
      <c r="E46" s="24">
        <f>1360+1169</f>
        <v>2529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s="3" customFormat="1" ht="24.2" customHeight="1" x14ac:dyDescent="0.2">
      <c r="A47" s="34" t="s">
        <v>4</v>
      </c>
      <c r="B47" s="34" t="s">
        <v>9</v>
      </c>
      <c r="C47" s="35">
        <v>2569</v>
      </c>
      <c r="D47" s="36">
        <f>20995+1290</f>
        <v>22285</v>
      </c>
      <c r="E47" s="36">
        <f>9718+709</f>
        <v>10427</v>
      </c>
      <c r="F47" s="36"/>
      <c r="G47" s="36"/>
      <c r="H47" s="36"/>
      <c r="I47" s="36"/>
      <c r="J47" s="36"/>
      <c r="K47" s="36"/>
      <c r="L47" s="36"/>
      <c r="M47" s="36"/>
      <c r="N47" s="36"/>
      <c r="O47" s="36"/>
    </row>
    <row r="48" spans="1:15" s="3" customFormat="1" ht="24.2" customHeight="1" x14ac:dyDescent="0.2">
      <c r="A48" s="34" t="s">
        <v>5</v>
      </c>
      <c r="B48" s="34" t="s">
        <v>9</v>
      </c>
      <c r="C48" s="35">
        <v>2569</v>
      </c>
      <c r="D48" s="36">
        <v>8196</v>
      </c>
      <c r="E48" s="36">
        <f>4131+1</f>
        <v>4132</v>
      </c>
      <c r="F48" s="36"/>
      <c r="G48" s="36"/>
      <c r="H48" s="36"/>
      <c r="I48" s="36"/>
      <c r="J48" s="36"/>
      <c r="K48" s="36"/>
      <c r="L48" s="36"/>
      <c r="M48" s="36"/>
      <c r="N48" s="36"/>
      <c r="O48" s="36"/>
    </row>
    <row r="49" spans="1:15" s="3" customFormat="1" ht="24.6" customHeight="1" x14ac:dyDescent="0.2">
      <c r="A49" s="34" t="s">
        <v>11</v>
      </c>
      <c r="B49" s="34" t="s">
        <v>9</v>
      </c>
      <c r="C49" s="35">
        <v>2569</v>
      </c>
      <c r="D49" s="36">
        <v>5717</v>
      </c>
      <c r="E49" s="36">
        <v>10479</v>
      </c>
      <c r="F49" s="36"/>
      <c r="G49" s="36"/>
      <c r="H49" s="36"/>
      <c r="I49" s="36"/>
      <c r="J49" s="36"/>
      <c r="K49" s="36"/>
      <c r="L49" s="36"/>
      <c r="M49" s="36"/>
      <c r="N49" s="36"/>
      <c r="O49" s="36"/>
    </row>
    <row r="50" spans="1:15" s="3" customFormat="1" ht="24.2" customHeight="1" x14ac:dyDescent="0.2">
      <c r="A50" s="34" t="s">
        <v>7</v>
      </c>
      <c r="B50" s="34" t="s">
        <v>9</v>
      </c>
      <c r="C50" s="35">
        <v>2569</v>
      </c>
      <c r="D50" s="36">
        <v>1112</v>
      </c>
      <c r="E50" s="36">
        <v>1740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</row>
    <row r="51" spans="1:15" s="3" customFormat="1" ht="24.2" customHeight="1" x14ac:dyDescent="0.2">
      <c r="A51" s="37" t="s">
        <v>24</v>
      </c>
      <c r="B51" s="34" t="s">
        <v>9</v>
      </c>
      <c r="C51" s="35">
        <v>2569</v>
      </c>
      <c r="D51" s="36">
        <f>632+14</f>
        <v>646</v>
      </c>
      <c r="E51" s="36">
        <f>588+5</f>
        <v>593</v>
      </c>
      <c r="F51" s="36"/>
      <c r="G51" s="36"/>
      <c r="H51" s="36"/>
      <c r="I51" s="36"/>
      <c r="J51" s="36"/>
      <c r="K51" s="36"/>
      <c r="L51" s="36"/>
      <c r="M51" s="36"/>
      <c r="N51" s="36"/>
      <c r="O51" s="36"/>
    </row>
    <row r="52" spans="1:15" s="3" customFormat="1" ht="24.2" customHeight="1" x14ac:dyDescent="0.2">
      <c r="A52" s="37" t="s">
        <v>25</v>
      </c>
      <c r="B52" s="34" t="s">
        <v>9</v>
      </c>
      <c r="C52" s="35">
        <v>2569</v>
      </c>
      <c r="D52" s="36">
        <v>158</v>
      </c>
      <c r="E52" s="36">
        <v>131</v>
      </c>
      <c r="F52" s="36"/>
      <c r="G52" s="36"/>
      <c r="H52" s="36"/>
      <c r="I52" s="36"/>
      <c r="J52" s="36"/>
      <c r="K52" s="36"/>
      <c r="L52" s="36"/>
      <c r="M52" s="36"/>
      <c r="N52" s="36"/>
      <c r="O52" s="36"/>
    </row>
    <row r="53" spans="1:15" s="3" customFormat="1" ht="24.6" customHeight="1" x14ac:dyDescent="0.2">
      <c r="A53" s="34" t="s">
        <v>28</v>
      </c>
      <c r="B53" s="34" t="s">
        <v>9</v>
      </c>
      <c r="C53" s="35">
        <v>2569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</row>
    <row r="54" spans="1:15" s="3" customFormat="1" ht="24.2" customHeight="1" x14ac:dyDescent="0.2">
      <c r="A54" s="34" t="s">
        <v>29</v>
      </c>
      <c r="B54" s="34" t="s">
        <v>9</v>
      </c>
      <c r="C54" s="35">
        <v>2569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</row>
    <row r="55" spans="1:15" s="3" customFormat="1" ht="24.2" customHeight="1" x14ac:dyDescent="0.2">
      <c r="A55" s="38" t="s">
        <v>6</v>
      </c>
      <c r="B55" s="38" t="s">
        <v>9</v>
      </c>
      <c r="C55" s="35">
        <v>2569</v>
      </c>
      <c r="D55" s="36">
        <f>2939+5901</f>
        <v>8840</v>
      </c>
      <c r="E55" s="36">
        <f>1358+3765</f>
        <v>5123</v>
      </c>
      <c r="F55" s="36"/>
      <c r="G55" s="36"/>
      <c r="H55" s="36"/>
      <c r="I55" s="36"/>
      <c r="J55" s="36"/>
      <c r="K55" s="36"/>
      <c r="L55" s="36"/>
      <c r="M55" s="36"/>
      <c r="N55" s="36"/>
      <c r="O55" s="36"/>
    </row>
    <row r="56" spans="1:15" s="3" customFormat="1" ht="24" customHeight="1" x14ac:dyDescent="0.2">
      <c r="A56" s="29" t="s">
        <v>4</v>
      </c>
      <c r="B56" s="29" t="s">
        <v>26</v>
      </c>
      <c r="C56" s="27">
        <v>2569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1:15" s="3" customFormat="1" ht="24.2" customHeight="1" x14ac:dyDescent="0.2">
      <c r="A57" s="39" t="s">
        <v>5</v>
      </c>
      <c r="B57" s="29" t="s">
        <v>26</v>
      </c>
      <c r="C57" s="27">
        <v>2569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</row>
    <row r="58" spans="1:15" s="3" customFormat="1" ht="24.2" customHeight="1" x14ac:dyDescent="0.2">
      <c r="A58" s="40" t="s">
        <v>11</v>
      </c>
      <c r="B58" s="29" t="s">
        <v>26</v>
      </c>
      <c r="C58" s="27">
        <v>2569</v>
      </c>
      <c r="D58" s="28">
        <v>0</v>
      </c>
      <c r="E58" s="28">
        <v>392</v>
      </c>
      <c r="F58" s="28"/>
      <c r="G58" s="28"/>
      <c r="H58" s="28"/>
      <c r="I58" s="28"/>
      <c r="J58" s="28"/>
      <c r="K58" s="28"/>
      <c r="L58" s="28"/>
      <c r="M58" s="28"/>
      <c r="N58" s="28"/>
      <c r="O58" s="28"/>
    </row>
    <row r="59" spans="1:15" s="3" customFormat="1" ht="24.2" customHeight="1" x14ac:dyDescent="0.2">
      <c r="A59" s="40" t="s">
        <v>7</v>
      </c>
      <c r="B59" s="29" t="s">
        <v>26</v>
      </c>
      <c r="C59" s="27">
        <v>2569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1:15" s="3" customFormat="1" ht="24.2" customHeight="1" x14ac:dyDescent="0.2">
      <c r="A60" s="40" t="s">
        <v>13</v>
      </c>
      <c r="B60" s="29" t="s">
        <v>26</v>
      </c>
      <c r="C60" s="27">
        <v>2569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1:15" s="3" customFormat="1" ht="24.2" customHeight="1" x14ac:dyDescent="0.2">
      <c r="A61" s="40" t="s">
        <v>14</v>
      </c>
      <c r="B61" s="29" t="s">
        <v>26</v>
      </c>
      <c r="C61" s="27">
        <v>2569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</row>
    <row r="62" spans="1:15" s="3" customFormat="1" ht="24.2" customHeight="1" x14ac:dyDescent="0.2">
      <c r="A62" s="40" t="s">
        <v>28</v>
      </c>
      <c r="B62" s="29" t="s">
        <v>26</v>
      </c>
      <c r="C62" s="27">
        <v>2569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</row>
    <row r="63" spans="1:15" s="3" customFormat="1" ht="24.2" customHeight="1" x14ac:dyDescent="0.2">
      <c r="A63" s="40" t="s">
        <v>29</v>
      </c>
      <c r="B63" s="29" t="s">
        <v>26</v>
      </c>
      <c r="C63" s="27">
        <v>2569</v>
      </c>
      <c r="D63" s="28">
        <v>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</row>
    <row r="64" spans="1:15" s="3" customFormat="1" ht="24.2" customHeight="1" x14ac:dyDescent="0.2">
      <c r="A64" s="40" t="s">
        <v>6</v>
      </c>
      <c r="B64" s="29" t="s">
        <v>26</v>
      </c>
      <c r="C64" s="27">
        <v>2569</v>
      </c>
      <c r="D64" s="28">
        <v>1075</v>
      </c>
      <c r="E64" s="28">
        <f>794+181</f>
        <v>975</v>
      </c>
      <c r="F64" s="28"/>
      <c r="G64" s="28"/>
      <c r="H64" s="28"/>
      <c r="I64" s="28"/>
      <c r="J64" s="28"/>
      <c r="K64" s="28"/>
      <c r="L64" s="28"/>
      <c r="M64" s="28"/>
      <c r="N64" s="28"/>
      <c r="O64" s="28"/>
    </row>
  </sheetData>
  <pageMargins left="0.51181102362204722" right="0.23622047244094491" top="0.6692913385826772" bottom="0.19685039370078741" header="0.23622047244094491" footer="0.27559055118110237"/>
  <pageSetup scale="67" orientation="landscape" r:id="rId1"/>
  <rowBreaks count="2" manualBreakCount="2">
    <brk id="28" max="14" man="1"/>
    <brk id="55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B11" sqref="B11"/>
    </sheetView>
  </sheetViews>
  <sheetFormatPr defaultRowHeight="15" x14ac:dyDescent="0.2"/>
  <cols>
    <col min="1" max="1" width="39.1640625" style="4" customWidth="1"/>
    <col min="2" max="2" width="67.33203125" style="4" customWidth="1"/>
    <col min="3" max="16384" width="9.33203125" style="4"/>
  </cols>
  <sheetData>
    <row r="1" spans="1:2" ht="30" customHeight="1" x14ac:dyDescent="0.2">
      <c r="A1" s="7" t="s">
        <v>3</v>
      </c>
      <c r="B1" s="7" t="s">
        <v>15</v>
      </c>
    </row>
    <row r="2" spans="1:2" ht="27" x14ac:dyDescent="0.2">
      <c r="A2" s="5" t="s">
        <v>4</v>
      </c>
      <c r="B2" s="5" t="s">
        <v>17</v>
      </c>
    </row>
    <row r="3" spans="1:2" ht="27" x14ac:dyDescent="0.2">
      <c r="A3" s="5" t="s">
        <v>5</v>
      </c>
      <c r="B3" s="5" t="s">
        <v>18</v>
      </c>
    </row>
    <row r="4" spans="1:2" ht="54" x14ac:dyDescent="0.2">
      <c r="A4" s="5" t="s">
        <v>11</v>
      </c>
      <c r="B4" s="6" t="s">
        <v>19</v>
      </c>
    </row>
    <row r="5" spans="1:2" ht="54" x14ac:dyDescent="0.2">
      <c r="A5" s="5" t="s">
        <v>7</v>
      </c>
      <c r="B5" s="6" t="s">
        <v>30</v>
      </c>
    </row>
    <row r="6" spans="1:2" ht="54" x14ac:dyDescent="0.2">
      <c r="A6" s="5" t="s">
        <v>12</v>
      </c>
      <c r="B6" s="6" t="s">
        <v>16</v>
      </c>
    </row>
    <row r="7" spans="1:2" ht="27" x14ac:dyDescent="0.2">
      <c r="A7" s="5" t="s">
        <v>13</v>
      </c>
      <c r="B7" s="5" t="s">
        <v>20</v>
      </c>
    </row>
    <row r="8" spans="1:2" ht="27" x14ac:dyDescent="0.2">
      <c r="A8" s="5" t="s">
        <v>14</v>
      </c>
      <c r="B8" s="5" t="s">
        <v>21</v>
      </c>
    </row>
    <row r="9" spans="1:2" ht="27" x14ac:dyDescent="0.2">
      <c r="A9" s="5" t="s">
        <v>28</v>
      </c>
      <c r="B9" s="5" t="s">
        <v>17</v>
      </c>
    </row>
    <row r="10" spans="1:2" ht="27" x14ac:dyDescent="0.2">
      <c r="A10" s="5" t="s">
        <v>29</v>
      </c>
      <c r="B10" s="5" t="s">
        <v>18</v>
      </c>
    </row>
    <row r="11" spans="1:2" ht="125.25" customHeight="1" x14ac:dyDescent="0.2">
      <c r="A11" s="5" t="s">
        <v>6</v>
      </c>
      <c r="B11" s="6" t="s">
        <v>22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statistics</vt:lpstr>
      <vt:lpstr>Data Dictionary</vt:lpstr>
      <vt:lpstr>statistics!Print_Area</vt:lpstr>
      <vt:lpstr>statistics!Print_Titles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Zoo ZPOT</cp:lastModifiedBy>
  <cp:lastPrinted>2025-09-04T08:43:43Z</cp:lastPrinted>
  <dcterms:created xsi:type="dcterms:W3CDTF">2023-06-27T03:29:47Z</dcterms:created>
  <dcterms:modified xsi:type="dcterms:W3CDTF">2025-12-19T09:33:46Z</dcterms:modified>
</cp:coreProperties>
</file>