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notebook1\Downloads\"/>
    </mc:Choice>
  </mc:AlternateContent>
  <xr:revisionPtr revIDLastSave="0" documentId="8_{5C78F137-A361-4C3C-A5FD-F3B7F95FA699}" xr6:coauthVersionLast="47" xr6:coauthVersionMax="47" xr10:uidLastSave="{00000000-0000-0000-0000-000000000000}"/>
  <bookViews>
    <workbookView xWindow="-110" yWindow="-110" windowWidth="19420" windowHeight="10300" tabRatio="345" activeTab="1" xr2:uid="{00000000-000D-0000-FFFF-FFFF00000000}"/>
  </bookViews>
  <sheets>
    <sheet name="ม.35 แผนงานปี 69" sheetId="6" r:id="rId1"/>
    <sheet name="ร่างเทศม.35 ปี 2569" sheetId="4" r:id="rId2"/>
    <sheet name="แต่ละกอง2568" sheetId="9" r:id="rId3"/>
    <sheet name="2568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8" i="6" l="1"/>
  <c r="H28" i="6"/>
  <c r="G28" i="6"/>
  <c r="E28" i="6"/>
  <c r="D28" i="6"/>
  <c r="C28" i="6"/>
  <c r="B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U27" i="4"/>
  <c r="W13" i="4"/>
  <c r="V13" i="4"/>
  <c r="V11" i="4" a="1"/>
  <c r="V11" i="4" s="1"/>
  <c r="B29" i="4"/>
  <c r="I22" i="4"/>
  <c r="I23" i="4"/>
  <c r="I16" i="4"/>
  <c r="I8" i="4"/>
  <c r="S28" i="6"/>
  <c r="W26" i="6"/>
  <c r="AC22" i="6"/>
  <c r="AC21" i="6"/>
  <c r="I28" i="6" l="1"/>
  <c r="L28" i="6"/>
  <c r="B29" i="8"/>
  <c r="T26" i="8"/>
  <c r="T25" i="8"/>
  <c r="T24" i="8"/>
  <c r="T23" i="8"/>
  <c r="T22" i="8"/>
  <c r="B18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I15" i="8"/>
  <c r="U14" i="8"/>
  <c r="I14" i="8"/>
  <c r="I13" i="8"/>
  <c r="I12" i="8"/>
  <c r="I11" i="8"/>
  <c r="I10" i="8"/>
  <c r="I9" i="8"/>
  <c r="I8" i="8"/>
  <c r="I7" i="8"/>
  <c r="B29" i="9"/>
  <c r="T26" i="9"/>
  <c r="T25" i="9"/>
  <c r="T24" i="9"/>
  <c r="T23" i="9"/>
  <c r="T22" i="9"/>
  <c r="B18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I15" i="9"/>
  <c r="U14" i="9"/>
  <c r="I14" i="9"/>
  <c r="I13" i="9"/>
  <c r="I12" i="9"/>
  <c r="I11" i="9"/>
  <c r="I10" i="9"/>
  <c r="I9" i="9"/>
  <c r="I8" i="9"/>
  <c r="I7" i="9"/>
  <c r="S27" i="4"/>
  <c r="R27" i="4"/>
  <c r="Q27" i="4"/>
  <c r="P27" i="4"/>
  <c r="O27" i="4"/>
  <c r="N27" i="4"/>
  <c r="M27" i="4"/>
  <c r="L27" i="4"/>
  <c r="K27" i="4"/>
  <c r="J27" i="4"/>
  <c r="H27" i="4"/>
  <c r="G27" i="4"/>
  <c r="V12" i="4" s="1"/>
  <c r="F27" i="4"/>
  <c r="E27" i="4"/>
  <c r="D27" i="4"/>
  <c r="C27" i="4"/>
  <c r="B27" i="4"/>
  <c r="V10" i="4" s="1"/>
  <c r="I26" i="4"/>
  <c r="I25" i="4"/>
  <c r="I24" i="4"/>
  <c r="I21" i="4"/>
  <c r="I20" i="4"/>
  <c r="I19" i="4"/>
  <c r="I18" i="4"/>
  <c r="I17" i="4"/>
  <c r="I15" i="4"/>
  <c r="I14" i="4"/>
  <c r="I13" i="4"/>
  <c r="I12" i="4"/>
  <c r="I11" i="4"/>
  <c r="I10" i="4"/>
  <c r="I9" i="4"/>
  <c r="I7" i="4"/>
  <c r="R28" i="6"/>
  <c r="Q28" i="6"/>
  <c r="P28" i="6"/>
  <c r="O28" i="6"/>
  <c r="N28" i="6"/>
  <c r="M28" i="6"/>
  <c r="K28" i="6"/>
  <c r="J28" i="6"/>
  <c r="F28" i="6"/>
  <c r="V12" i="6"/>
  <c r="I12" i="6"/>
  <c r="W12" i="4" l="1"/>
  <c r="T28" i="6"/>
  <c r="S30" i="6"/>
  <c r="X27" i="4"/>
  <c r="I27" i="4"/>
  <c r="B39" i="4" s="1"/>
  <c r="V13" i="6"/>
  <c r="V11" i="6"/>
  <c r="V14" i="6"/>
  <c r="W14" i="4" l="1"/>
  <c r="V14" i="4"/>
  <c r="V15" i="6"/>
  <c r="W11" i="4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<sst xmlns="http://schemas.openxmlformats.org/spreadsheetml/2006/main" count="335" uniqueCount="127">
  <si>
    <t>เทศบาลตำบลบางเสร่  อำเภอสัตหีบ  จังหวัดชลบุรี</t>
  </si>
  <si>
    <t>เงินเดือนและเงินเพิ่มฯ</t>
  </si>
  <si>
    <t>เงินค่าจ้าง</t>
  </si>
  <si>
    <t>ค่าตอบแทนที่เป็นสวัสดิการ</t>
  </si>
  <si>
    <t>ค่าตอบแทนอื่นๆ</t>
  </si>
  <si>
    <t>เงินเดือน</t>
  </si>
  <si>
    <t>เงินประจำตำแหน่ง</t>
  </si>
  <si>
    <t>เงินเพิ่มฯ</t>
  </si>
  <si>
    <t>เงินค่าจ้างลูกจ้างประจำ</t>
  </si>
  <si>
    <t>เงินพิ่มต่างๆ ของลูกจ้างประจำ</t>
  </si>
  <si>
    <t>ค่าตอบแทนพนักงานจ้าง</t>
  </si>
  <si>
    <t>เงินพิ่มต่างๆของพนักงานงานจ้าง</t>
  </si>
  <si>
    <t>เงินเดือนรวม</t>
  </si>
  <si>
    <t>ค่ารักษา พยาบาล</t>
  </si>
  <si>
    <t>ค่าเช่าบ้าน</t>
  </si>
  <si>
    <t>ค่าช่วยเหลือการศึกษาบุตร</t>
  </si>
  <si>
    <t>ค่าทำศพ  เงินช่วยพิเศษ(งบกลาง)</t>
  </si>
  <si>
    <t>สมทบกองทุนประกันสังคม</t>
  </si>
  <si>
    <t>เงินสมทบกองทุนเงินทดแทน</t>
  </si>
  <si>
    <t>เงินช่วยเหลือค่าครองชีพผู้รับบำนาญ ชคบ</t>
  </si>
  <si>
    <t>เงินบำนาญลูกจ้างประจำ</t>
  </si>
  <si>
    <t>สมทบ กบท.</t>
  </si>
  <si>
    <t>ค่าตอบแทนอันเป็นประโยชน์</t>
  </si>
  <si>
    <t>ค่าจ้างประจำ</t>
  </si>
  <si>
    <t>ค่าจ้างชั่วคราว</t>
  </si>
  <si>
    <t>แบบแสดงภาระค่าใช้จ่ายเกี่ยวกับเงินเดือน อัตราค่าตอบแทน (ค่าจ้าง) และประโยชน์ตอบแทนอื่น ประจำปีงบประมาณ พ.ศ.2568</t>
  </si>
  <si>
    <t>แผนงาน/งาน</t>
  </si>
  <si>
    <t>งานบริหารงานทั่วไป</t>
  </si>
  <si>
    <t>งานวางแผนสถิติและวิชาการ</t>
  </si>
  <si>
    <t>สรุปรวม</t>
  </si>
  <si>
    <t>งานบริหารงานคลัง</t>
  </si>
  <si>
    <t>งานควบคุมภายในและการตรวจสอบภายใน</t>
  </si>
  <si>
    <t>งานบริหารทั่วไปเกี่ยวกับการรักษาความสงบภายใน</t>
  </si>
  <si>
    <t>งานป้องกันและบรรเทาสาธารณภัย</t>
  </si>
  <si>
    <t>ค่าประโยชน์ตอบแทนอื่นฯ</t>
  </si>
  <si>
    <t>งานบริหารทั่วไปเกี่ยวกับการศึกษา</t>
  </si>
  <si>
    <t>เงินเดือนครู</t>
  </si>
  <si>
    <t>เงินเพิ่ม</t>
  </si>
  <si>
    <t>ค่าช่วยเหลือบุตร</t>
  </si>
  <si>
    <t>งานระดับก่อนวัยเรียนและประถมศึกษา</t>
  </si>
  <si>
    <t>งานศึกษาไม่กำหนดระดับ</t>
  </si>
  <si>
    <t>งานบริหารงานทั่วไปเกี่ยวกับสาธารณสุข</t>
  </si>
  <si>
    <t>เงินอุดหนุนบุคลากร 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</si>
  <si>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</si>
  <si>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</si>
  <si>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</si>
  <si>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</si>
  <si>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งานบริหารทั่วไปเกี่ยวกับสร้างความเข้มแข็งของชุมชน</t>
  </si>
  <si>
    <t>งานกีฬาและนันทนาการ</t>
  </si>
  <si>
    <t>งานบริหารทั่วไปเกี่ยวกับอุตสาหกรรมและการโยธา</t>
  </si>
  <si>
    <t>งานก่อสร้าง</t>
  </si>
  <si>
    <t>รวมค่าตอบแทน</t>
  </si>
  <si>
    <t>รวม</t>
  </si>
  <si>
    <t>การคำนวณ</t>
  </si>
  <si>
    <t xml:space="preserve">ภาระค่าใช้จ่ายตามมาตรา 35 คิดเป็นร้อยละ </t>
  </si>
  <si>
    <t>คิดเป็นร้อยละ   33.86 %</t>
  </si>
  <si>
    <t>ประมาณการประโยชน์ตอบแทนอื่น</t>
  </si>
  <si>
    <t>1.ค่าเช่าบ้าน</t>
  </si>
  <si>
    <t>ยอดรวมประมาณการรายรับทุกประเภท</t>
  </si>
  <si>
    <t>2.ค่าช่วยเหลือการศึกษาบุตร</t>
  </si>
  <si>
    <t>ยอดรวมประมาณการไม่รวมเงินอุดหนุนทั่วไป</t>
  </si>
  <si>
    <t xml:space="preserve">3.ค่าทำศพเงินช่วยพิเศษ </t>
  </si>
  <si>
    <t>ยอดรวมประมาณการรายจ่ายทุกประเภท</t>
  </si>
  <si>
    <t>4.สมทบกองทุนประกันสังคม</t>
  </si>
  <si>
    <t>5.เงินสมทบกองทุนเงินทดแทน</t>
  </si>
  <si>
    <t>6.เงินช่วยเหลือค่าครองชีพผู้รับบำนาญ ชคบ.</t>
  </si>
  <si>
    <t>7.เงินบำนาญลูกจ้างประจำ</t>
  </si>
  <si>
    <t>8.สมทบ กบท.</t>
  </si>
  <si>
    <t>ขอรับรองว่าข้อมูลดังกล่าวข้างต้นเป็นข้อมูลที่ถูกต้อง</t>
  </si>
  <si>
    <t>43,956,580x100</t>
  </si>
  <si>
    <t xml:space="preserve"> =36.33% </t>
  </si>
  <si>
    <t>9.ค่าตอบแทนอันเป็นประโยชน์</t>
  </si>
  <si>
    <t>รวมเป็นค่าใช้จ่ายบุคคลทั้งสิ้น</t>
  </si>
  <si>
    <t xml:space="preserve">           (ลงชื่อ).....................................ผู้ให้ข้อมูล</t>
  </si>
  <si>
    <t>งบประมาณรายจ่ายประจำปี พ.ศ.2568</t>
  </si>
  <si>
    <t xml:space="preserve">          (นายเพ่ง  บัวหอม)</t>
  </si>
  <si>
    <t>คิดเป็นร้อยละ   36.33 %</t>
  </si>
  <si>
    <t xml:space="preserve">         ปลัดเทศบาลตำบลบางเสร่</t>
  </si>
  <si>
    <t>สำนักปลัดเทศบาล</t>
  </si>
  <si>
    <t xml:space="preserve">      -  </t>
  </si>
  <si>
    <t>กองคลัง</t>
  </si>
  <si>
    <t>งด.</t>
  </si>
  <si>
    <t>เงินอุดหนุน</t>
  </si>
  <si>
    <t>กองช่าง</t>
  </si>
  <si>
    <t>กองสาธารณสุขและสิ่งแวดล้อม</t>
  </si>
  <si>
    <t>ประจำตำแหน่ง</t>
  </si>
  <si>
    <t>กองการศึกษา</t>
  </si>
  <si>
    <t>กองสวัสดิการสังคม</t>
  </si>
  <si>
    <t>กองยุทธศาสตร์และงบประมาณ</t>
  </si>
  <si>
    <t>บุตร</t>
  </si>
  <si>
    <t>กองการเจ้าหน้าที่</t>
  </si>
  <si>
    <t>หน่วยตรวจสอบภายใน</t>
  </si>
  <si>
    <t>9.ค่ารักษาพยาบาล</t>
  </si>
  <si>
    <t xml:space="preserve">                -  </t>
  </si>
  <si>
    <t>10.ค่าตอบแทนอันเป็นประโยชน์</t>
  </si>
  <si>
    <t xml:space="preserve">        (นายเพ่ง  บัวหอม)</t>
  </si>
  <si>
    <t>คิดเป็นร้อยละ 40 % งบประมาณรายจ่ายประจำปี   (33.86%)</t>
  </si>
  <si>
    <t xml:space="preserve">     ปลัดเทศบาลตำบลบางเสร่</t>
  </si>
  <si>
    <t>แบบแสดงภาระค่าใช้จ่ายเกี่ยวกับเงินเดือน อัตราค่าตอบแทน (ค่าจ้าง) และประโยชน์ตอบแทนอื่น ประจำปีงบประมาณ พ.ศ.2567</t>
  </si>
  <si>
    <t>แผนงานบริหารงานทั่วไป</t>
  </si>
  <si>
    <t>แผนงานรักษาความสงบภายใน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</si>
  <si>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</si>
  <si>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</si>
  <si>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</si>
  <si>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</si>
  <si>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</si>
  <si>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วัฒนธรรมและนันทนาการ</t>
  </si>
  <si>
    <t>แผนงานอุตสาหกรรมและการโยธา</t>
  </si>
  <si>
    <t>งบประมาณรายจ่ายประจำปี พ.ศ.2567</t>
  </si>
  <si>
    <t>คิดเป็นร้อยละ 40 % งบประมาณรายจ่ายประจำปี   (32.71%)</t>
  </si>
  <si>
    <t>ปลัดเทศบาลตำบลบางเสร่</t>
  </si>
  <si>
    <t>แบบแสดงภาระค่าใช้จ่ายเกี่ยวกับเงินเดือน อัตราค่าตอบแทน (ค่าจ้าง) และประโยชน์ตอบแทนอื่น ประจำปีงบประมาณ พ.ศ.2569</t>
  </si>
  <si>
    <t>งานบริหารงานทั่วไป กจ.</t>
  </si>
  <si>
    <t>เงินบำเหน็จลูกจ้างประจำ</t>
  </si>
  <si>
    <t>เงินเพิ่ม ของข้าราชการ</t>
  </si>
  <si>
    <t>งานส่งเสริมและสนับสนุนสร้างความฯ</t>
  </si>
  <si>
    <t>งานระดับก่อนวัยเรียน ได้รับอุดหนุน</t>
  </si>
  <si>
    <t>เงินเดือนพนักงานจ้าง</t>
  </si>
  <si>
    <t>เงินเพิ่มข้าราชการ</t>
  </si>
  <si>
    <t xml:space="preserve">เงินเทศบาลตั้งไว้ </t>
  </si>
  <si>
    <t>งด.ตั้งไว้รวม</t>
  </si>
  <si>
    <t>งานบริหารงานทั่วไป  กจ.</t>
  </si>
  <si>
    <t>งานส่งเสริมและสนับสนุนสร้างความเข้มแข็งฯ</t>
  </si>
  <si>
    <t>งบประมาณรายจ่ายประจำปี พ.ศ.2569</t>
  </si>
  <si>
    <t>50,252,002x100</t>
  </si>
  <si>
    <t xml:space="preserve"> =36.13% </t>
  </si>
  <si>
    <t>คิดเป็นร้อยละ 40 % งบประมาณรายจ่ายประจำปี     (36.13%)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</si>
</sst>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6">
    <font>
      <sz val="11"/>
      <color theme="1"/>
      <name val="Tahoma"/>
      <charset val="222"/>
      <scheme val="minor"/>
    </font>
    <font>
      <sz val="18"/>
      <color theme="1"/>
      <name val="TH SarabunIT๙"/>
      <charset val="134"/>
    </font>
    <font>
      <b/>
      <sz val="14"/>
      <name val="TH SarabunPSK"/>
      <charset val="134"/>
    </font>
    <font>
      <b/>
      <sz val="14"/>
      <color theme="1"/>
      <name val="TH SarabunPSK"/>
      <charset val="134"/>
    </font>
    <font>
      <sz val="14"/>
      <color theme="1"/>
      <name val="TH SarabunPSK"/>
      <charset val="134"/>
    </font>
    <font>
      <b/>
      <sz val="16"/>
      <color theme="1"/>
      <name val="TH SarabunIT๙"/>
      <charset val="134"/>
    </font>
    <font>
      <b/>
      <sz val="12"/>
      <color theme="1"/>
      <name val="TH SarabunPSK"/>
      <charset val="134"/>
    </font>
    <font>
      <b/>
      <sz val="12"/>
      <name val="TH SarabunPSK"/>
      <charset val="134"/>
    </font>
    <font>
      <b/>
      <sz val="14"/>
      <color rgb="FFFF0000"/>
      <name val="TH SarabunPSK"/>
      <charset val="134"/>
    </font>
    <font>
      <b/>
      <sz val="12"/>
      <color rgb="FFFF0000"/>
      <name val="TH SarabunPSK"/>
      <charset val="134"/>
    </font>
    <font>
      <b/>
      <sz val="15"/>
      <color theme="1"/>
      <name val="TH SarabunPSK"/>
      <charset val="134"/>
    </font>
    <font>
      <b/>
      <sz val="18"/>
      <color theme="1"/>
      <name val="TH SarabunIT๙"/>
      <charset val="134"/>
    </font>
    <font>
      <b/>
      <sz val="18"/>
      <name val="TH SarabunPSK"/>
      <charset val="134"/>
    </font>
    <font>
      <b/>
      <u val="singleAccounting"/>
      <sz val="14"/>
      <color theme="1"/>
      <name val="TH SarabunPSK"/>
      <charset val="134"/>
    </font>
    <font>
      <u val="singleAccounting"/>
      <sz val="14"/>
      <color theme="1"/>
      <name val="TH SarabunPSK"/>
      <charset val="134"/>
    </font>
    <font>
      <b/>
      <u val="doubleAccounting"/>
      <sz val="14"/>
      <color theme="1"/>
      <name val="TH SarabunPSK"/>
      <charset val="134"/>
    </font>
    <font>
      <b/>
      <sz val="9"/>
      <color theme="1"/>
      <name val="TH SarabunPSK"/>
      <charset val="134"/>
    </font>
    <font>
      <sz val="14"/>
      <name val="TH SarabunPSK"/>
      <charset val="134"/>
    </font>
    <font>
      <sz val="13"/>
      <name val="TH SarabunPSK"/>
      <charset val="134"/>
    </font>
    <font>
      <b/>
      <sz val="14"/>
      <color rgb="FF00B050"/>
      <name val="TH SarabunPSK"/>
      <charset val="134"/>
    </font>
    <font>
      <b/>
      <sz val="12"/>
      <color rgb="FF7030A0"/>
      <name val="TH SarabunPSK"/>
      <charset val="134"/>
    </font>
    <font>
      <b/>
      <sz val="14"/>
      <color rgb="FF7030A0"/>
      <name val="TH SarabunPSK"/>
      <charset val="134"/>
    </font>
    <font>
      <b/>
      <sz val="10"/>
      <color rgb="FFFF0000"/>
      <name val="TH SarabunPSK"/>
      <charset val="134"/>
    </font>
    <font>
      <b/>
      <sz val="11"/>
      <color rgb="FFFF0000"/>
      <name val="TH SarabunPSK"/>
      <charset val="134"/>
    </font>
    <font>
      <sz val="14"/>
      <color rgb="FFFF0000"/>
      <name val="TH SarabunPSK"/>
      <charset val="134"/>
    </font>
    <font>
      <b/>
      <sz val="12"/>
      <color rgb="FFFF0000"/>
      <name val="TH SarabunPSK"/>
      <charset val="134"/>
    </font>
    <font>
      <b/>
      <sz val="14"/>
      <color rgb="FFFF0000"/>
      <name val="TH SarabunPSK"/>
      <charset val="134"/>
    </font>
    <font>
      <sz val="12"/>
      <color theme="1"/>
      <name val="TH SarabunPSK"/>
      <charset val="134"/>
    </font>
    <font>
      <b/>
      <sz val="14"/>
      <color theme="1"/>
      <name val="TH SarabunPSK"/>
      <charset val="134"/>
    </font>
    <font>
      <b/>
      <sz val="16"/>
      <name val="TH SarabunPSK"/>
      <charset val="134"/>
    </font>
    <font>
      <b/>
      <sz val="14"/>
      <color theme="3" tint="-0.249977111117893"/>
      <name val="TH SarabunPSK"/>
      <charset val="134"/>
    </font>
    <font>
      <b/>
      <sz val="14"/>
      <color rgb="FFC00000"/>
      <name val="TH SarabunPSK"/>
      <charset val="134"/>
    </font>
    <font>
      <b/>
      <sz val="14"/>
      <color theme="9" tint="-0.249977111117893"/>
      <name val="TH SarabunPSK"/>
      <charset val="134"/>
    </font>
    <font>
      <b/>
      <sz val="14"/>
      <color rgb="FF0070C0"/>
      <name val="TH SarabunPSK"/>
      <charset val="134"/>
    </font>
    <font>
      <b/>
      <sz val="14"/>
      <color rgb="FF00B0F0"/>
      <name val="TH SarabunPSK"/>
      <charset val="134"/>
    </font>
    <font>
      <sz val="14"/>
      <color rgb="FF7030A0"/>
      <name val="TH SarabunPSK"/>
      <charset val="134"/>
    </font>
    <font>
      <b/>
      <sz val="11"/>
      <color theme="1"/>
      <name val="TH SarabunPSK"/>
      <charset val="134"/>
    </font>
    <font>
      <sz val="13"/>
      <color rgb="FF7030A0"/>
      <name val="TH SarabunPSK"/>
      <charset val="134"/>
    </font>
    <font>
      <b/>
      <sz val="8"/>
      <color theme="1"/>
      <name val="TH SarabunPSK"/>
      <charset val="134"/>
    </font>
    <font>
      <b/>
      <sz val="12"/>
      <color theme="1"/>
      <name val="TH SarabunPSK"/>
      <charset val="134"/>
    </font>
    <font>
      <sz val="14"/>
      <color rgb="FFFF0000"/>
      <name val="TH SarabunPSK"/>
      <charset val="134"/>
    </font>
    <font>
      <u val="singleAccounting"/>
      <sz val="14"/>
      <color theme="1"/>
      <name val="TH SarabunPSK"/>
      <charset val="134"/>
    </font>
    <font>
      <sz val="11"/>
      <color theme="1"/>
      <name val="TH SarabunPSK"/>
      <charset val="134"/>
    </font>
    <font>
      <sz val="14"/>
      <color theme="1"/>
      <name val="TH SarabunPSK"/>
      <charset val="134"/>
    </font>
    <font>
      <sz val="9"/>
      <color theme="1"/>
      <name val="TH SarabunPSK"/>
      <charset val="134"/>
    </font>
    <font>
      <sz val="11"/>
      <color theme="1"/>
      <name val="Tahoma"/>
      <charset val="222"/>
      <scheme val="minor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rgb="FF00B050"/>
      <name val="TH SarabunPSK"/>
      <family val="2"/>
    </font>
    <font>
      <sz val="14"/>
      <color rgb="FF00B050"/>
      <name val="TH SarabunPSK"/>
      <family val="2"/>
    </font>
    <font>
      <b/>
      <sz val="12"/>
      <color rgb="FF00B050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9"/>
      <color theme="1"/>
      <name val="TH SarabunPSK"/>
      <family val="2"/>
    </font>
    <font>
      <sz val="8"/>
      <color theme="1"/>
      <name val="TH SarabunPSK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u val="singleAccounting"/>
      <sz val="14"/>
      <color theme="1"/>
      <name val="TH SarabunPSK"/>
      <family val="2"/>
    </font>
    <font>
      <sz val="10"/>
      <color rgb="FF7030A0"/>
      <name val="TH SarabunPSK"/>
      <family val="2"/>
    </font>
    <font>
      <sz val="9"/>
      <name val="TH SarabunPSK"/>
      <family val="2"/>
    </font>
    <font>
      <sz val="9"/>
      <color rgb="FF00B050"/>
      <name val="TH SarabunPSK"/>
      <family val="2"/>
    </font>
    <font>
      <sz val="8"/>
      <name val="TH SarabunPSK"/>
      <family val="2"/>
    </font>
    <font>
      <sz val="14"/>
      <color theme="0"/>
      <name val="TH SarabunPSK"/>
      <family val="2"/>
    </font>
    <font>
      <b/>
      <sz val="10"/>
      <color rgb="FFFF0000"/>
      <name val="TH SarabunPSK"/>
      <family val="2"/>
    </font>
    <font>
      <b/>
      <sz val="15"/>
      <color rgb="FFFF0000"/>
      <name val="TH SarabunIT๙"/>
      <family val="2"/>
    </font>
    <font>
      <b/>
      <sz val="18"/>
      <color rgb="FFFF0000"/>
      <name val="TH SarabunIT๙"/>
      <family val="2"/>
    </font>
    <font>
      <sz val="18"/>
      <color rgb="FFFF0000"/>
      <name val="TH SarabunIT๙"/>
      <family val="2"/>
    </font>
    <font>
      <b/>
      <sz val="16"/>
      <color rgb="FFFF0000"/>
      <name val="TH SarabunIT๙"/>
      <family val="2"/>
    </font>
    <font>
      <b/>
      <sz val="8"/>
      <color rgb="FFFF0000"/>
      <name val="TH SarabunPSK"/>
      <family val="2"/>
    </font>
    <font>
      <b/>
      <sz val="12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3"/>
      <color rgb="FFFF0000"/>
      <name val="TH SarabunPSK"/>
      <family val="2"/>
    </font>
    <font>
      <b/>
      <u val="singleAccounting"/>
      <sz val="14"/>
      <color rgb="FFFF0000"/>
      <name val="TH SarabunPSK"/>
      <family val="2"/>
    </font>
    <font>
      <u val="singleAccounting"/>
      <sz val="14"/>
      <color rgb="FFFF0000"/>
      <name val="TH SarabunPSK"/>
      <family val="2"/>
    </font>
    <font>
      <b/>
      <u val="doubleAccounting"/>
      <sz val="14"/>
      <color rgb="FFFF0000"/>
      <name val="TH SarabunPSK"/>
      <family val="2"/>
    </font>
    <font>
      <b/>
      <sz val="15"/>
      <color rgb="FFFF0000"/>
      <name val="TH SarabunPSK"/>
      <family val="2"/>
    </font>
    <font>
      <sz val="12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C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rgb="FFFFC000"/>
      </bottom>
      <diagonal/>
    </border>
    <border>
      <left style="thin">
        <color auto="1"/>
      </left>
      <right style="thin">
        <color auto="1"/>
      </right>
      <top/>
      <bottom style="medium">
        <color rgb="FFFFC000"/>
      </bottom>
      <diagonal/>
    </border>
  </borders>
  <cellStyleXfs count="2">
    <xf numFmtId="0" fontId="0" fillId="0" borderId="0"/>
    <xf numFmtId="43" fontId="45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187" fontId="2" fillId="0" borderId="0" xfId="1" applyNumberFormat="1" applyFont="1"/>
    <xf numFmtId="187" fontId="3" fillId="0" borderId="0" xfId="1" applyNumberFormat="1" applyFont="1"/>
    <xf numFmtId="187" fontId="4" fillId="0" borderId="0" xfId="1" applyNumberFormat="1" applyFont="1"/>
    <xf numFmtId="187" fontId="4" fillId="0" borderId="0" xfId="1" applyNumberFormat="1" applyFont="1" applyAlignment="1">
      <alignment wrapText="1"/>
    </xf>
    <xf numFmtId="187" fontId="3" fillId="0" borderId="1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187" fontId="3" fillId="0" borderId="1" xfId="1" applyNumberFormat="1" applyFont="1" applyBorder="1" applyAlignment="1">
      <alignment horizontal="center" vertical="top" wrapText="1"/>
    </xf>
    <xf numFmtId="187" fontId="4" fillId="0" borderId="1" xfId="1" applyNumberFormat="1" applyFont="1" applyBorder="1"/>
    <xf numFmtId="187" fontId="8" fillId="0" borderId="0" xfId="1" applyNumberFormat="1" applyFont="1" applyBorder="1" applyAlignment="1">
      <alignment horizontal="center"/>
    </xf>
    <xf numFmtId="187" fontId="9" fillId="0" borderId="0" xfId="1" applyNumberFormat="1" applyFont="1" applyBorder="1"/>
    <xf numFmtId="187" fontId="8" fillId="0" borderId="0" xfId="1" applyNumberFormat="1" applyFont="1" applyBorder="1"/>
    <xf numFmtId="187" fontId="4" fillId="0" borderId="0" xfId="1" applyNumberFormat="1" applyFont="1" applyAlignment="1"/>
    <xf numFmtId="187" fontId="3" fillId="0" borderId="0" xfId="1" applyNumberFormat="1" applyFont="1" applyAlignment="1"/>
    <xf numFmtId="0" fontId="11" fillId="0" borderId="0" xfId="0" applyFont="1"/>
    <xf numFmtId="187" fontId="12" fillId="0" borderId="1" xfId="1" applyNumberFormat="1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wrapText="1"/>
    </xf>
    <xf numFmtId="187" fontId="2" fillId="0" borderId="1" xfId="1" applyNumberFormat="1" applyFont="1" applyBorder="1"/>
    <xf numFmtId="187" fontId="2" fillId="0" borderId="1" xfId="1" applyNumberFormat="1" applyFont="1" applyBorder="1" applyAlignment="1">
      <alignment wrapText="1"/>
    </xf>
    <xf numFmtId="187" fontId="8" fillId="0" borderId="0" xfId="1" applyNumberFormat="1" applyFont="1" applyBorder="1" applyAlignment="1">
      <alignment wrapText="1"/>
    </xf>
    <xf numFmtId="187" fontId="13" fillId="0" borderId="0" xfId="1" applyNumberFormat="1" applyFont="1"/>
    <xf numFmtId="187" fontId="4" fillId="0" borderId="0" xfId="1" applyNumberFormat="1" applyFont="1" applyAlignment="1">
      <alignment horizontal="left"/>
    </xf>
    <xf numFmtId="187" fontId="4" fillId="0" borderId="0" xfId="1" applyNumberFormat="1" applyFont="1" applyBorder="1" applyAlignment="1">
      <alignment vertical="center"/>
    </xf>
    <xf numFmtId="187" fontId="4" fillId="0" borderId="0" xfId="1" applyNumberFormat="1" applyFont="1" applyAlignment="1">
      <alignment vertical="top" wrapText="1"/>
    </xf>
    <xf numFmtId="187" fontId="7" fillId="0" borderId="0" xfId="1" applyNumberFormat="1" applyFont="1"/>
    <xf numFmtId="187" fontId="9" fillId="0" borderId="0" xfId="1" applyNumberFormat="1" applyFont="1"/>
    <xf numFmtId="187" fontId="15" fillId="0" borderId="0" xfId="1" applyNumberFormat="1" applyFont="1"/>
    <xf numFmtId="187" fontId="16" fillId="0" borderId="1" xfId="1" applyNumberFormat="1" applyFont="1" applyBorder="1" applyAlignment="1">
      <alignment horizontal="center" vertical="center" wrapText="1"/>
    </xf>
    <xf numFmtId="187" fontId="17" fillId="0" borderId="4" xfId="1" applyNumberFormat="1" applyFont="1" applyBorder="1"/>
    <xf numFmtId="187" fontId="18" fillId="0" borderId="4" xfId="1" applyNumberFormat="1" applyFont="1" applyBorder="1"/>
    <xf numFmtId="187" fontId="17" fillId="0" borderId="6" xfId="1" applyNumberFormat="1" applyFont="1" applyBorder="1"/>
    <xf numFmtId="187" fontId="18" fillId="0" borderId="6" xfId="1" applyNumberFormat="1" applyFont="1" applyBorder="1"/>
    <xf numFmtId="187" fontId="17" fillId="0" borderId="8" xfId="1" applyNumberFormat="1" applyFont="1" applyBorder="1"/>
    <xf numFmtId="187" fontId="2" fillId="0" borderId="4" xfId="1" applyNumberFormat="1" applyFont="1" applyBorder="1" applyAlignment="1">
      <alignment horizontal="center"/>
    </xf>
    <xf numFmtId="187" fontId="23" fillId="0" borderId="4" xfId="1" applyNumberFormat="1" applyFont="1" applyBorder="1"/>
    <xf numFmtId="187" fontId="24" fillId="0" borderId="4" xfId="1" applyNumberFormat="1" applyFont="1" applyBorder="1"/>
    <xf numFmtId="187" fontId="25" fillId="0" borderId="4" xfId="1" applyNumberFormat="1" applyFont="1" applyBorder="1"/>
    <xf numFmtId="187" fontId="26" fillId="0" borderId="4" xfId="1" applyNumberFormat="1" applyFont="1" applyBorder="1"/>
    <xf numFmtId="187" fontId="27" fillId="0" borderId="0" xfId="1" applyNumberFormat="1" applyFont="1"/>
    <xf numFmtId="187" fontId="29" fillId="0" borderId="1" xfId="1" applyNumberFormat="1" applyFont="1" applyBorder="1" applyAlignment="1">
      <alignment horizontal="center" wrapText="1"/>
    </xf>
    <xf numFmtId="187" fontId="4" fillId="0" borderId="1" xfId="1" applyNumberFormat="1" applyFont="1" applyBorder="1" applyAlignment="1"/>
    <xf numFmtId="187" fontId="32" fillId="0" borderId="4" xfId="1" applyNumberFormat="1" applyFont="1" applyBorder="1"/>
    <xf numFmtId="187" fontId="33" fillId="0" borderId="4" xfId="1" applyNumberFormat="1" applyFont="1" applyBorder="1"/>
    <xf numFmtId="187" fontId="34" fillId="0" borderId="4" xfId="1" applyNumberFormat="1" applyFont="1" applyBorder="1"/>
    <xf numFmtId="187" fontId="34" fillId="0" borderId="6" xfId="1" applyNumberFormat="1" applyFont="1" applyBorder="1"/>
    <xf numFmtId="187" fontId="6" fillId="0" borderId="1" xfId="1" applyNumberFormat="1" applyFont="1" applyBorder="1" applyAlignment="1">
      <alignment horizontal="center"/>
    </xf>
    <xf numFmtId="187" fontId="35" fillId="0" borderId="0" xfId="1" applyNumberFormat="1" applyFont="1"/>
    <xf numFmtId="187" fontId="36" fillId="0" borderId="1" xfId="1" applyNumberFormat="1" applyFont="1" applyBorder="1" applyAlignment="1">
      <alignment horizontal="center" vertical="center" wrapText="1"/>
    </xf>
    <xf numFmtId="187" fontId="35" fillId="0" borderId="1" xfId="1" applyNumberFormat="1" applyFont="1" applyBorder="1"/>
    <xf numFmtId="187" fontId="8" fillId="0" borderId="1" xfId="1" applyNumberFormat="1" applyFont="1" applyBorder="1" applyAlignment="1">
      <alignment horizontal="center"/>
    </xf>
    <xf numFmtId="187" fontId="22" fillId="0" borderId="1" xfId="1" applyNumberFormat="1" applyFont="1" applyBorder="1"/>
    <xf numFmtId="187" fontId="9" fillId="0" borderId="1" xfId="1" applyNumberFormat="1" applyFont="1" applyBorder="1"/>
    <xf numFmtId="187" fontId="25" fillId="0" borderId="1" xfId="1" applyNumberFormat="1" applyFont="1" applyBorder="1"/>
    <xf numFmtId="187" fontId="8" fillId="0" borderId="1" xfId="1" applyNumberFormat="1" applyFont="1" applyBorder="1"/>
    <xf numFmtId="187" fontId="38" fillId="0" borderId="1" xfId="1" applyNumberFormat="1" applyFont="1" applyBorder="1" applyAlignment="1">
      <alignment horizontal="center" vertical="center" wrapText="1"/>
    </xf>
    <xf numFmtId="187" fontId="39" fillId="0" borderId="1" xfId="1" applyNumberFormat="1" applyFont="1" applyBorder="1" applyAlignment="1">
      <alignment horizontal="center" vertical="center" wrapText="1"/>
    </xf>
    <xf numFmtId="187" fontId="40" fillId="0" borderId="1" xfId="1" applyNumberFormat="1" applyFont="1" applyBorder="1"/>
    <xf numFmtId="187" fontId="40" fillId="0" borderId="1" xfId="1" applyNumberFormat="1" applyFont="1" applyBorder="1" applyAlignment="1">
      <alignment wrapText="1"/>
    </xf>
    <xf numFmtId="187" fontId="23" fillId="0" borderId="1" xfId="1" applyNumberFormat="1" applyFont="1" applyBorder="1"/>
    <xf numFmtId="187" fontId="8" fillId="0" borderId="1" xfId="1" applyNumberFormat="1" applyFont="1" applyBorder="1" applyAlignment="1">
      <alignment wrapText="1"/>
    </xf>
    <xf numFmtId="187" fontId="39" fillId="0" borderId="1" xfId="1" applyNumberFormat="1" applyFont="1" applyBorder="1" applyAlignment="1">
      <alignment horizontal="center" vertical="center"/>
    </xf>
    <xf numFmtId="187" fontId="42" fillId="0" borderId="0" xfId="1" applyNumberFormat="1" applyFont="1"/>
    <xf numFmtId="187" fontId="43" fillId="0" borderId="0" xfId="1" applyNumberFormat="1" applyFont="1"/>
    <xf numFmtId="187" fontId="43" fillId="0" borderId="0" xfId="1" applyNumberFormat="1" applyFont="1" applyAlignment="1">
      <alignment horizontal="right"/>
    </xf>
    <xf numFmtId="187" fontId="23" fillId="0" borderId="0" xfId="1" applyNumberFormat="1" applyFont="1"/>
    <xf numFmtId="187" fontId="39" fillId="0" borderId="0" xfId="1" applyNumberFormat="1" applyFont="1"/>
    <xf numFmtId="187" fontId="28" fillId="0" borderId="0" xfId="1" applyNumberFormat="1" applyFont="1" applyAlignment="1"/>
    <xf numFmtId="187" fontId="44" fillId="0" borderId="0" xfId="1" applyNumberFormat="1" applyFont="1"/>
    <xf numFmtId="187" fontId="46" fillId="0" borderId="1" xfId="1" applyNumberFormat="1" applyFont="1" applyBorder="1" applyAlignment="1">
      <alignment horizontal="center" vertical="center" wrapText="1"/>
    </xf>
    <xf numFmtId="187" fontId="50" fillId="0" borderId="0" xfId="1" applyNumberFormat="1" applyFont="1"/>
    <xf numFmtId="187" fontId="47" fillId="0" borderId="0" xfId="1" applyNumberFormat="1" applyFont="1"/>
    <xf numFmtId="187" fontId="47" fillId="0" borderId="0" xfId="1" applyNumberFormat="1" applyFont="1" applyAlignment="1"/>
    <xf numFmtId="187" fontId="55" fillId="0" borderId="0" xfId="1" applyNumberFormat="1" applyFont="1"/>
    <xf numFmtId="187" fontId="56" fillId="0" borderId="0" xfId="1" applyNumberFormat="1" applyFont="1"/>
    <xf numFmtId="187" fontId="57" fillId="0" borderId="0" xfId="1" applyNumberFormat="1" applyFont="1"/>
    <xf numFmtId="187" fontId="58" fillId="0" borderId="0" xfId="1" applyNumberFormat="1" applyFont="1"/>
    <xf numFmtId="187" fontId="18" fillId="3" borderId="5" xfId="1" applyNumberFormat="1" applyFont="1" applyFill="1" applyBorder="1"/>
    <xf numFmtId="187" fontId="17" fillId="3" borderId="5" xfId="1" applyNumberFormat="1" applyFont="1" applyFill="1" applyBorder="1"/>
    <xf numFmtId="187" fontId="17" fillId="3" borderId="6" xfId="1" applyNumberFormat="1" applyFont="1" applyFill="1" applyBorder="1"/>
    <xf numFmtId="187" fontId="18" fillId="3" borderId="6" xfId="1" applyNumberFormat="1" applyFont="1" applyFill="1" applyBorder="1"/>
    <xf numFmtId="187" fontId="8" fillId="4" borderId="1" xfId="1" applyNumberFormat="1" applyFont="1" applyFill="1" applyBorder="1"/>
    <xf numFmtId="187" fontId="25" fillId="4" borderId="1" xfId="1" applyNumberFormat="1" applyFont="1" applyFill="1" applyBorder="1"/>
    <xf numFmtId="187" fontId="18" fillId="5" borderId="1" xfId="1" applyNumberFormat="1" applyFont="1" applyFill="1" applyBorder="1"/>
    <xf numFmtId="187" fontId="17" fillId="5" borderId="1" xfId="1" applyNumberFormat="1" applyFont="1" applyFill="1" applyBorder="1"/>
    <xf numFmtId="187" fontId="8" fillId="5" borderId="1" xfId="1" applyNumberFormat="1" applyFont="1" applyFill="1" applyBorder="1"/>
    <xf numFmtId="187" fontId="25" fillId="5" borderId="1" xfId="1" applyNumberFormat="1" applyFont="1" applyFill="1" applyBorder="1" applyAlignment="1"/>
    <xf numFmtId="187" fontId="47" fillId="5" borderId="1" xfId="1" applyNumberFormat="1" applyFont="1" applyFill="1" applyBorder="1"/>
    <xf numFmtId="187" fontId="47" fillId="5" borderId="1" xfId="1" applyNumberFormat="1" applyFont="1" applyFill="1" applyBorder="1" applyAlignment="1">
      <alignment wrapText="1"/>
    </xf>
    <xf numFmtId="187" fontId="48" fillId="5" borderId="1" xfId="1" applyNumberFormat="1" applyFont="1" applyFill="1" applyBorder="1"/>
    <xf numFmtId="187" fontId="25" fillId="5" borderId="1" xfId="1" applyNumberFormat="1" applyFont="1" applyFill="1" applyBorder="1"/>
    <xf numFmtId="187" fontId="52" fillId="5" borderId="6" xfId="1" applyNumberFormat="1" applyFont="1" applyFill="1" applyBorder="1"/>
    <xf numFmtId="187" fontId="47" fillId="5" borderId="6" xfId="1" applyNumberFormat="1" applyFont="1" applyFill="1" applyBorder="1"/>
    <xf numFmtId="187" fontId="53" fillId="5" borderId="1" xfId="1" applyNumberFormat="1" applyFont="1" applyFill="1" applyBorder="1"/>
    <xf numFmtId="187" fontId="54" fillId="5" borderId="1" xfId="1" applyNumberFormat="1" applyFont="1" applyFill="1" applyBorder="1"/>
    <xf numFmtId="187" fontId="8" fillId="3" borderId="1" xfId="1" applyNumberFormat="1" applyFont="1" applyFill="1" applyBorder="1"/>
    <xf numFmtId="187" fontId="25" fillId="3" borderId="1" xfId="1" applyNumberFormat="1" applyFont="1" applyFill="1" applyBorder="1"/>
    <xf numFmtId="187" fontId="47" fillId="3" borderId="1" xfId="1" applyNumberFormat="1" applyFont="1" applyFill="1" applyBorder="1"/>
    <xf numFmtId="187" fontId="47" fillId="3" borderId="1" xfId="1" applyNumberFormat="1" applyFont="1" applyFill="1" applyBorder="1" applyAlignment="1">
      <alignment wrapText="1"/>
    </xf>
    <xf numFmtId="187" fontId="18" fillId="6" borderId="4" xfId="1" applyNumberFormat="1" applyFont="1" applyFill="1" applyBorder="1"/>
    <xf numFmtId="187" fontId="17" fillId="6" borderId="4" xfId="1" applyNumberFormat="1" applyFont="1" applyFill="1" applyBorder="1"/>
    <xf numFmtId="187" fontId="8" fillId="6" borderId="1" xfId="1" applyNumberFormat="1" applyFont="1" applyFill="1" applyBorder="1"/>
    <xf numFmtId="187" fontId="25" fillId="6" borderId="1" xfId="1" applyNumberFormat="1" applyFont="1" applyFill="1" applyBorder="1"/>
    <xf numFmtId="187" fontId="47" fillId="6" borderId="1" xfId="1" applyNumberFormat="1" applyFont="1" applyFill="1" applyBorder="1"/>
    <xf numFmtId="187" fontId="47" fillId="6" borderId="1" xfId="1" applyNumberFormat="1" applyFont="1" applyFill="1" applyBorder="1" applyAlignment="1">
      <alignment wrapText="1"/>
    </xf>
    <xf numFmtId="187" fontId="37" fillId="6" borderId="1" xfId="1" applyNumberFormat="1" applyFont="1" applyFill="1" applyBorder="1"/>
    <xf numFmtId="187" fontId="35" fillId="6" borderId="1" xfId="1" applyNumberFormat="1" applyFont="1" applyFill="1" applyBorder="1"/>
    <xf numFmtId="187" fontId="21" fillId="6" borderId="1" xfId="1" applyNumberFormat="1" applyFont="1" applyFill="1" applyBorder="1"/>
    <xf numFmtId="187" fontId="20" fillId="6" borderId="1" xfId="1" applyNumberFormat="1" applyFont="1" applyFill="1" applyBorder="1"/>
    <xf numFmtId="187" fontId="18" fillId="6" borderId="6" xfId="1" applyNumberFormat="1" applyFont="1" applyFill="1" applyBorder="1" applyAlignment="1">
      <alignment horizontal="left"/>
    </xf>
    <xf numFmtId="187" fontId="18" fillId="6" borderId="6" xfId="1" applyNumberFormat="1" applyFont="1" applyFill="1" applyBorder="1"/>
    <xf numFmtId="187" fontId="17" fillId="6" borderId="6" xfId="1" applyNumberFormat="1" applyFont="1" applyFill="1" applyBorder="1"/>
    <xf numFmtId="187" fontId="35" fillId="6" borderId="6" xfId="1" applyNumberFormat="1" applyFont="1" applyFill="1" applyBorder="1" applyAlignment="1">
      <alignment wrapText="1"/>
    </xf>
    <xf numFmtId="187" fontId="35" fillId="6" borderId="6" xfId="1" applyNumberFormat="1" applyFont="1" applyFill="1" applyBorder="1"/>
    <xf numFmtId="187" fontId="50" fillId="6" borderId="1" xfId="1" applyNumberFormat="1" applyFont="1" applyFill="1" applyBorder="1" applyAlignment="1">
      <alignment wrapText="1"/>
    </xf>
    <xf numFmtId="187" fontId="50" fillId="6" borderId="1" xfId="1" applyNumberFormat="1" applyFont="1" applyFill="1" applyBorder="1"/>
    <xf numFmtId="187" fontId="40" fillId="6" borderId="1" xfId="1" applyNumberFormat="1" applyFont="1" applyFill="1" applyBorder="1"/>
    <xf numFmtId="187" fontId="40" fillId="6" borderId="1" xfId="1" applyNumberFormat="1" applyFont="1" applyFill="1" applyBorder="1" applyAlignment="1">
      <alignment wrapText="1"/>
    </xf>
    <xf numFmtId="187" fontId="18" fillId="4" borderId="7" xfId="1" applyNumberFormat="1" applyFont="1" applyFill="1" applyBorder="1"/>
    <xf numFmtId="187" fontId="17" fillId="4" borderId="7" xfId="1" applyNumberFormat="1" applyFont="1" applyFill="1" applyBorder="1"/>
    <xf numFmtId="187" fontId="40" fillId="4" borderId="1" xfId="1" applyNumberFormat="1" applyFont="1" applyFill="1" applyBorder="1"/>
    <xf numFmtId="187" fontId="40" fillId="4" borderId="1" xfId="1" applyNumberFormat="1" applyFont="1" applyFill="1" applyBorder="1" applyAlignment="1">
      <alignment wrapText="1"/>
    </xf>
    <xf numFmtId="187" fontId="49" fillId="2" borderId="7" xfId="1" applyNumberFormat="1" applyFont="1" applyFill="1" applyBorder="1"/>
    <xf numFmtId="187" fontId="50" fillId="2" borderId="7" xfId="1" applyNumberFormat="1" applyFont="1" applyFill="1" applyBorder="1"/>
    <xf numFmtId="187" fontId="50" fillId="2" borderId="1" xfId="1" applyNumberFormat="1" applyFont="1" applyFill="1" applyBorder="1" applyAlignment="1">
      <alignment wrapText="1"/>
    </xf>
    <xf numFmtId="187" fontId="51" fillId="2" borderId="1" xfId="1" applyNumberFormat="1" applyFont="1" applyFill="1" applyBorder="1"/>
    <xf numFmtId="187" fontId="50" fillId="2" borderId="1" xfId="1" applyNumberFormat="1" applyFont="1" applyFill="1" applyBorder="1"/>
    <xf numFmtId="187" fontId="18" fillId="7" borderId="7" xfId="1" applyNumberFormat="1" applyFont="1" applyFill="1" applyBorder="1"/>
    <xf numFmtId="187" fontId="17" fillId="7" borderId="7" xfId="1" applyNumberFormat="1" applyFont="1" applyFill="1" applyBorder="1"/>
    <xf numFmtId="187" fontId="8" fillId="7" borderId="1" xfId="1" applyNumberFormat="1" applyFont="1" applyFill="1" applyBorder="1"/>
    <xf numFmtId="187" fontId="25" fillId="7" borderId="1" xfId="1" applyNumberFormat="1" applyFont="1" applyFill="1" applyBorder="1"/>
    <xf numFmtId="187" fontId="40" fillId="7" borderId="1" xfId="1" applyNumberFormat="1" applyFont="1" applyFill="1" applyBorder="1"/>
    <xf numFmtId="187" fontId="40" fillId="7" borderId="1" xfId="1" applyNumberFormat="1" applyFont="1" applyFill="1" applyBorder="1" applyAlignment="1">
      <alignment wrapText="1"/>
    </xf>
    <xf numFmtId="187" fontId="35" fillId="7" borderId="1" xfId="1" applyNumberFormat="1" applyFont="1" applyFill="1" applyBorder="1"/>
    <xf numFmtId="187" fontId="18" fillId="8" borderId="4" xfId="1" applyNumberFormat="1" applyFont="1" applyFill="1" applyBorder="1"/>
    <xf numFmtId="187" fontId="17" fillId="8" borderId="4" xfId="1" applyNumberFormat="1" applyFont="1" applyFill="1" applyBorder="1"/>
    <xf numFmtId="187" fontId="8" fillId="8" borderId="1" xfId="1" applyNumberFormat="1" applyFont="1" applyFill="1" applyBorder="1"/>
    <xf numFmtId="187" fontId="25" fillId="8" borderId="1" xfId="1" applyNumberFormat="1" applyFont="1" applyFill="1" applyBorder="1"/>
    <xf numFmtId="187" fontId="47" fillId="8" borderId="1" xfId="1" applyNumberFormat="1" applyFont="1" applyFill="1" applyBorder="1"/>
    <xf numFmtId="187" fontId="47" fillId="8" borderId="1" xfId="1" applyNumberFormat="1" applyFont="1" applyFill="1" applyBorder="1" applyAlignment="1">
      <alignment wrapText="1"/>
    </xf>
    <xf numFmtId="187" fontId="18" fillId="8" borderId="6" xfId="1" applyNumberFormat="1" applyFont="1" applyFill="1" applyBorder="1"/>
    <xf numFmtId="187" fontId="17" fillId="8" borderId="6" xfId="1" applyNumberFormat="1" applyFont="1" applyFill="1" applyBorder="1"/>
    <xf numFmtId="187" fontId="40" fillId="8" borderId="1" xfId="1" applyNumberFormat="1" applyFont="1" applyFill="1" applyBorder="1" applyAlignment="1">
      <alignment wrapText="1"/>
    </xf>
    <xf numFmtId="187" fontId="48" fillId="0" borderId="4" xfId="1" applyNumberFormat="1" applyFont="1" applyBorder="1"/>
    <xf numFmtId="187" fontId="62" fillId="0" borderId="4" xfId="1" applyNumberFormat="1" applyFont="1" applyBorder="1" applyAlignment="1">
      <alignment horizontal="left"/>
    </xf>
    <xf numFmtId="187" fontId="62" fillId="0" borderId="4" xfId="1" applyNumberFormat="1" applyFont="1" applyBorder="1"/>
    <xf numFmtId="187" fontId="64" fillId="0" borderId="0" xfId="1" applyNumberFormat="1" applyFont="1"/>
    <xf numFmtId="187" fontId="48" fillId="0" borderId="6" xfId="1" applyNumberFormat="1" applyFont="1" applyBorder="1"/>
    <xf numFmtId="187" fontId="64" fillId="0" borderId="0" xfId="1" applyNumberFormat="1" applyFont="1" applyAlignment="1"/>
    <xf numFmtId="187" fontId="65" fillId="0" borderId="0" xfId="1" applyNumberFormat="1" applyFont="1" applyAlignment="1">
      <alignment vertical="center"/>
    </xf>
    <xf numFmtId="187" fontId="65" fillId="0" borderId="0" xfId="1" applyNumberFormat="1" applyFont="1" applyAlignment="1">
      <alignment horizontal="left"/>
    </xf>
    <xf numFmtId="187" fontId="63" fillId="3" borderId="6" xfId="1" applyNumberFormat="1" applyFont="1" applyFill="1" applyBorder="1"/>
    <xf numFmtId="187" fontId="63" fillId="6" borderId="4" xfId="1" applyNumberFormat="1" applyFont="1" applyFill="1" applyBorder="1"/>
    <xf numFmtId="187" fontId="67" fillId="6" borderId="1" xfId="1" applyNumberFormat="1" applyFont="1" applyFill="1" applyBorder="1"/>
    <xf numFmtId="187" fontId="62" fillId="5" borderId="1" xfId="1" applyNumberFormat="1" applyFont="1" applyFill="1" applyBorder="1"/>
    <xf numFmtId="187" fontId="63" fillId="8" borderId="4" xfId="1" applyNumberFormat="1" applyFont="1" applyFill="1" applyBorder="1" applyAlignment="1">
      <alignment horizontal="left"/>
    </xf>
    <xf numFmtId="187" fontId="63" fillId="0" borderId="4" xfId="1" applyNumberFormat="1" applyFont="1" applyBorder="1"/>
    <xf numFmtId="187" fontId="68" fillId="7" borderId="7" xfId="1" applyNumberFormat="1" applyFont="1" applyFill="1" applyBorder="1"/>
    <xf numFmtId="187" fontId="69" fillId="2" borderId="7" xfId="1" applyNumberFormat="1" applyFont="1" applyFill="1" applyBorder="1" applyAlignment="1">
      <alignment horizontal="left"/>
    </xf>
    <xf numFmtId="187" fontId="70" fillId="7" borderId="7" xfId="1" applyNumberFormat="1" applyFont="1" applyFill="1" applyBorder="1"/>
    <xf numFmtId="187" fontId="68" fillId="8" borderId="6" xfId="1" applyNumberFormat="1" applyFont="1" applyFill="1" applyBorder="1" applyAlignment="1">
      <alignment horizontal="left"/>
    </xf>
    <xf numFmtId="187" fontId="62" fillId="4" borderId="7" xfId="1" applyNumberFormat="1" applyFont="1" applyFill="1" applyBorder="1"/>
    <xf numFmtId="187" fontId="62" fillId="6" borderId="6" xfId="1" applyNumberFormat="1" applyFont="1" applyFill="1" applyBorder="1"/>
    <xf numFmtId="187" fontId="70" fillId="6" borderId="4" xfId="1" applyNumberFormat="1" applyFont="1" applyFill="1" applyBorder="1"/>
    <xf numFmtId="187" fontId="68" fillId="5" borderId="6" xfId="1" applyNumberFormat="1" applyFont="1" applyFill="1" applyBorder="1"/>
    <xf numFmtId="187" fontId="68" fillId="3" borderId="5" xfId="1" applyNumberFormat="1" applyFont="1" applyFill="1" applyBorder="1"/>
    <xf numFmtId="187" fontId="71" fillId="0" borderId="0" xfId="1" applyNumberFormat="1" applyFont="1"/>
    <xf numFmtId="187" fontId="48" fillId="9" borderId="1" xfId="1" applyNumberFormat="1" applyFont="1" applyFill="1" applyBorder="1"/>
    <xf numFmtId="187" fontId="18" fillId="9" borderId="1" xfId="1" applyNumberFormat="1" applyFont="1" applyFill="1" applyBorder="1"/>
    <xf numFmtId="187" fontId="17" fillId="9" borderId="1" xfId="1" applyNumberFormat="1" applyFont="1" applyFill="1" applyBorder="1"/>
    <xf numFmtId="187" fontId="26" fillId="9" borderId="1" xfId="1" applyNumberFormat="1" applyFont="1" applyFill="1" applyBorder="1"/>
    <xf numFmtId="187" fontId="62" fillId="9" borderId="4" xfId="1" applyNumberFormat="1" applyFont="1" applyFill="1" applyBorder="1"/>
    <xf numFmtId="187" fontId="18" fillId="9" borderId="4" xfId="1" applyNumberFormat="1" applyFont="1" applyFill="1" applyBorder="1"/>
    <xf numFmtId="187" fontId="17" fillId="9" borderId="4" xfId="1" applyNumberFormat="1" applyFont="1" applyFill="1" applyBorder="1"/>
    <xf numFmtId="187" fontId="19" fillId="9" borderId="4" xfId="1" applyNumberFormat="1" applyFont="1" applyFill="1" applyBorder="1"/>
    <xf numFmtId="187" fontId="62" fillId="9" borderId="1" xfId="1" applyNumberFormat="1" applyFont="1" applyFill="1" applyBorder="1"/>
    <xf numFmtId="187" fontId="59" fillId="9" borderId="1" xfId="1" applyNumberFormat="1" applyFont="1" applyFill="1" applyBorder="1"/>
    <xf numFmtId="187" fontId="60" fillId="9" borderId="1" xfId="1" applyNumberFormat="1" applyFont="1" applyFill="1" applyBorder="1"/>
    <xf numFmtId="187" fontId="61" fillId="9" borderId="1" xfId="1" applyNumberFormat="1" applyFont="1" applyFill="1" applyBorder="1"/>
    <xf numFmtId="187" fontId="30" fillId="9" borderId="4" xfId="1" applyNumberFormat="1" applyFont="1" applyFill="1" applyBorder="1"/>
    <xf numFmtId="187" fontId="62" fillId="9" borderId="10" xfId="1" applyNumberFormat="1" applyFont="1" applyFill="1" applyBorder="1"/>
    <xf numFmtId="187" fontId="18" fillId="9" borderId="10" xfId="1" applyNumberFormat="1" applyFont="1" applyFill="1" applyBorder="1"/>
    <xf numFmtId="187" fontId="17" fillId="9" borderId="10" xfId="1" applyNumberFormat="1" applyFont="1" applyFill="1" applyBorder="1"/>
    <xf numFmtId="187" fontId="26" fillId="9" borderId="10" xfId="1" applyNumberFormat="1" applyFont="1" applyFill="1" applyBorder="1"/>
    <xf numFmtId="187" fontId="30" fillId="9" borderId="10" xfId="1" applyNumberFormat="1" applyFont="1" applyFill="1" applyBorder="1"/>
    <xf numFmtId="187" fontId="17" fillId="9" borderId="10" xfId="1" applyNumberFormat="1" applyFont="1" applyFill="1" applyBorder="1" applyAlignment="1">
      <alignment horizontal="left"/>
    </xf>
    <xf numFmtId="187" fontId="61" fillId="9" borderId="10" xfId="1" applyNumberFormat="1" applyFont="1" applyFill="1" applyBorder="1"/>
    <xf numFmtId="187" fontId="62" fillId="0" borderId="10" xfId="1" applyNumberFormat="1" applyFont="1" applyBorder="1" applyAlignment="1">
      <alignment horizontal="left"/>
    </xf>
    <xf numFmtId="187" fontId="18" fillId="0" borderId="10" xfId="1" applyNumberFormat="1" applyFont="1" applyBorder="1"/>
    <xf numFmtId="187" fontId="17" fillId="0" borderId="10" xfId="1" applyNumberFormat="1" applyFont="1" applyBorder="1"/>
    <xf numFmtId="187" fontId="32" fillId="0" borderId="10" xfId="1" applyNumberFormat="1" applyFont="1" applyBorder="1"/>
    <xf numFmtId="187" fontId="18" fillId="0" borderId="11" xfId="1" applyNumberFormat="1" applyFont="1" applyBorder="1"/>
    <xf numFmtId="187" fontId="17" fillId="0" borderId="11" xfId="1" applyNumberFormat="1" applyFont="1" applyBorder="1"/>
    <xf numFmtId="187" fontId="48" fillId="0" borderId="12" xfId="1" applyNumberFormat="1" applyFont="1" applyBorder="1"/>
    <xf numFmtId="187" fontId="18" fillId="0" borderId="12" xfId="1" applyNumberFormat="1" applyFont="1" applyBorder="1"/>
    <xf numFmtId="187" fontId="17" fillId="0" borderId="12" xfId="1" applyNumberFormat="1" applyFont="1" applyBorder="1"/>
    <xf numFmtId="187" fontId="31" fillId="0" borderId="12" xfId="1" applyNumberFormat="1" applyFont="1" applyBorder="1"/>
    <xf numFmtId="187" fontId="3" fillId="0" borderId="11" xfId="1" applyNumberFormat="1" applyFont="1" applyBorder="1"/>
    <xf numFmtId="187" fontId="48" fillId="0" borderId="12" xfId="1" applyNumberFormat="1" applyFont="1" applyBorder="1" applyAlignment="1">
      <alignment horizontal="left"/>
    </xf>
    <xf numFmtId="187" fontId="3" fillId="0" borderId="12" xfId="1" applyNumberFormat="1" applyFont="1" applyBorder="1"/>
    <xf numFmtId="187" fontId="63" fillId="0" borderId="11" xfId="1" applyNumberFormat="1" applyFont="1" applyBorder="1"/>
    <xf numFmtId="187" fontId="63" fillId="0" borderId="8" xfId="1" applyNumberFormat="1" applyFont="1" applyBorder="1"/>
    <xf numFmtId="187" fontId="18" fillId="0" borderId="8" xfId="1" applyNumberFormat="1" applyFont="1" applyBorder="1"/>
    <xf numFmtId="187" fontId="3" fillId="0" borderId="8" xfId="1" applyNumberFormat="1" applyFont="1" applyBorder="1"/>
    <xf numFmtId="187" fontId="33" fillId="0" borderId="10" xfId="1" applyNumberFormat="1" applyFont="1" applyBorder="1"/>
    <xf numFmtId="187" fontId="72" fillId="0" borderId="4" xfId="1" applyNumberFormat="1" applyFont="1" applyBorder="1"/>
    <xf numFmtId="187" fontId="60" fillId="0" borderId="0" xfId="1" applyNumberFormat="1" applyFont="1"/>
    <xf numFmtId="187" fontId="60" fillId="0" borderId="0" xfId="1" applyNumberFormat="1" applyFont="1" applyAlignment="1">
      <alignment wrapText="1"/>
    </xf>
    <xf numFmtId="0" fontId="74" fillId="0" borderId="0" xfId="0" applyFont="1"/>
    <xf numFmtId="0" fontId="75" fillId="0" borderId="0" xfId="0" applyFont="1"/>
    <xf numFmtId="187" fontId="61" fillId="0" borderId="1" xfId="1" applyNumberFormat="1" applyFont="1" applyBorder="1" applyAlignment="1">
      <alignment horizontal="center" vertical="center"/>
    </xf>
    <xf numFmtId="187" fontId="61" fillId="0" borderId="1" xfId="1" applyNumberFormat="1" applyFont="1" applyBorder="1" applyAlignment="1">
      <alignment horizontal="center"/>
    </xf>
    <xf numFmtId="187" fontId="61" fillId="0" borderId="1" xfId="1" applyNumberFormat="1" applyFont="1" applyBorder="1" applyAlignment="1">
      <alignment horizontal="center" vertical="center" wrapText="1"/>
    </xf>
    <xf numFmtId="187" fontId="78" fillId="0" borderId="1" xfId="1" applyNumberFormat="1" applyFont="1" applyBorder="1" applyAlignment="1">
      <alignment horizontal="center" vertical="center" wrapText="1"/>
    </xf>
    <xf numFmtId="187" fontId="72" fillId="0" borderId="1" xfId="1" applyNumberFormat="1" applyFont="1" applyBorder="1" applyAlignment="1">
      <alignment horizontal="center" vertical="center" wrapText="1"/>
    </xf>
    <xf numFmtId="187" fontId="79" fillId="0" borderId="1" xfId="1" applyNumberFormat="1" applyFont="1" applyBorder="1" applyAlignment="1">
      <alignment horizontal="center" wrapText="1"/>
    </xf>
    <xf numFmtId="187" fontId="60" fillId="0" borderId="1" xfId="1" applyNumberFormat="1" applyFont="1" applyBorder="1"/>
    <xf numFmtId="187" fontId="60" fillId="0" borderId="1" xfId="1" applyNumberFormat="1" applyFont="1" applyBorder="1" applyAlignment="1">
      <alignment horizontal="center"/>
    </xf>
    <xf numFmtId="187" fontId="60" fillId="0" borderId="1" xfId="1" applyNumberFormat="1" applyFont="1" applyBorder="1" applyAlignment="1">
      <alignment wrapText="1"/>
    </xf>
    <xf numFmtId="187" fontId="60" fillId="0" borderId="0" xfId="1" applyNumberFormat="1" applyFont="1" applyAlignment="1">
      <alignment horizontal="center"/>
    </xf>
    <xf numFmtId="187" fontId="61" fillId="0" borderId="0" xfId="1" applyNumberFormat="1" applyFont="1"/>
    <xf numFmtId="187" fontId="78" fillId="0" borderId="1" xfId="1" applyNumberFormat="1" applyFont="1" applyBorder="1" applyAlignment="1">
      <alignment horizontal="center"/>
    </xf>
    <xf numFmtId="187" fontId="80" fillId="0" borderId="1" xfId="1" applyNumberFormat="1" applyFont="1" applyBorder="1" applyAlignment="1">
      <alignment horizontal="center"/>
    </xf>
    <xf numFmtId="187" fontId="61" fillId="0" borderId="1" xfId="1" applyNumberFormat="1" applyFont="1" applyBorder="1"/>
    <xf numFmtId="187" fontId="61" fillId="0" borderId="1" xfId="1" applyNumberFormat="1" applyFont="1" applyBorder="1" applyAlignment="1">
      <alignment wrapText="1"/>
    </xf>
    <xf numFmtId="187" fontId="78" fillId="0" borderId="0" xfId="1" applyNumberFormat="1" applyFont="1"/>
    <xf numFmtId="187" fontId="61" fillId="0" borderId="0" xfId="1" applyNumberFormat="1" applyFont="1" applyBorder="1" applyAlignment="1">
      <alignment horizontal="center"/>
    </xf>
    <xf numFmtId="187" fontId="78" fillId="0" borderId="0" xfId="1" applyNumberFormat="1" applyFont="1" applyBorder="1"/>
    <xf numFmtId="187" fontId="61" fillId="0" borderId="0" xfId="1" applyNumberFormat="1" applyFont="1" applyBorder="1"/>
    <xf numFmtId="187" fontId="61" fillId="0" borderId="0" xfId="1" applyNumberFormat="1" applyFont="1" applyBorder="1" applyAlignment="1">
      <alignment wrapText="1"/>
    </xf>
    <xf numFmtId="187" fontId="59" fillId="0" borderId="0" xfId="1" applyNumberFormat="1" applyFont="1"/>
    <xf numFmtId="187" fontId="81" fillId="0" borderId="0" xfId="1" applyNumberFormat="1" applyFont="1" applyAlignment="1"/>
    <xf numFmtId="187" fontId="60" fillId="0" borderId="0" xfId="1" applyNumberFormat="1" applyFont="1" applyAlignment="1"/>
    <xf numFmtId="187" fontId="81" fillId="0" borderId="0" xfId="1" applyNumberFormat="1" applyFont="1"/>
    <xf numFmtId="187" fontId="60" fillId="0" borderId="0" xfId="1" applyNumberFormat="1" applyFont="1" applyAlignment="1">
      <alignment horizontal="left"/>
    </xf>
    <xf numFmtId="187" fontId="82" fillId="0" borderId="0" xfId="1" applyNumberFormat="1" applyFont="1" applyBorder="1" applyAlignment="1">
      <alignment horizontal="center"/>
    </xf>
    <xf numFmtId="187" fontId="83" fillId="0" borderId="0" xfId="1" applyNumberFormat="1" applyFont="1"/>
    <xf numFmtId="187" fontId="60" fillId="0" borderId="0" xfId="1" applyNumberFormat="1" applyFont="1" applyBorder="1" applyAlignment="1">
      <alignment vertical="center"/>
    </xf>
    <xf numFmtId="187" fontId="61" fillId="0" borderId="0" xfId="1" applyNumberFormat="1" applyFont="1" applyAlignment="1">
      <alignment horizontal="left"/>
    </xf>
    <xf numFmtId="187" fontId="60" fillId="0" borderId="0" xfId="1" applyNumberFormat="1" applyFont="1" applyAlignment="1">
      <alignment vertical="top" wrapText="1"/>
    </xf>
    <xf numFmtId="187" fontId="61" fillId="0" borderId="1" xfId="1" applyNumberFormat="1" applyFont="1" applyBorder="1" applyAlignment="1">
      <alignment horizontal="center" vertical="top" wrapText="1"/>
    </xf>
    <xf numFmtId="187" fontId="79" fillId="0" borderId="1" xfId="1" applyNumberFormat="1" applyFont="1" applyBorder="1" applyAlignment="1">
      <alignment horizontal="center" vertical="center" wrapText="1"/>
    </xf>
    <xf numFmtId="187" fontId="85" fillId="0" borderId="1" xfId="1" applyNumberFormat="1" applyFont="1" applyBorder="1"/>
    <xf numFmtId="0" fontId="11" fillId="0" borderId="0" xfId="0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 applyBorder="1" applyAlignment="1">
      <alignment horizontal="center" vertical="center"/>
    </xf>
    <xf numFmtId="187" fontId="28" fillId="0" borderId="0" xfId="1" applyNumberFormat="1" applyFont="1" applyAlignment="1">
      <alignment horizontal="right" vertical="top" wrapText="1"/>
    </xf>
    <xf numFmtId="187" fontId="3" fillId="0" borderId="0" xfId="1" applyNumberFormat="1" applyFont="1" applyAlignment="1">
      <alignment horizontal="right" vertical="top" wrapText="1"/>
    </xf>
    <xf numFmtId="187" fontId="3" fillId="0" borderId="1" xfId="1" applyNumberFormat="1" applyFont="1" applyBorder="1" applyAlignment="1">
      <alignment horizontal="center" vertical="center"/>
    </xf>
    <xf numFmtId="187" fontId="66" fillId="0" borderId="0" xfId="1" applyNumberFormat="1" applyFont="1" applyBorder="1" applyAlignment="1">
      <alignment horizontal="center"/>
    </xf>
    <xf numFmtId="187" fontId="14" fillId="0" borderId="0" xfId="1" applyNumberFormat="1" applyFont="1" applyBorder="1" applyAlignment="1">
      <alignment horizontal="center"/>
    </xf>
    <xf numFmtId="187" fontId="4" fillId="0" borderId="0" xfId="1" applyNumberFormat="1" applyFont="1" applyAlignment="1">
      <alignment horizontal="left"/>
    </xf>
    <xf numFmtId="187" fontId="41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87" fontId="64" fillId="0" borderId="0" xfId="1" applyNumberFormat="1" applyFont="1" applyAlignment="1">
      <alignment horizontal="left"/>
    </xf>
    <xf numFmtId="187" fontId="3" fillId="0" borderId="0" xfId="1" applyNumberFormat="1" applyFont="1" applyAlignment="1">
      <alignment horizontal="left"/>
    </xf>
    <xf numFmtId="187" fontId="71" fillId="0" borderId="0" xfId="1" applyNumberFormat="1" applyFont="1" applyAlignment="1">
      <alignment horizontal="center"/>
    </xf>
    <xf numFmtId="187" fontId="4" fillId="0" borderId="0" xfId="1" applyNumberFormat="1" applyFont="1" applyAlignment="1">
      <alignment horizontal="center"/>
    </xf>
    <xf numFmtId="187" fontId="10" fillId="0" borderId="0" xfId="1" applyNumberFormat="1" applyFont="1" applyAlignment="1">
      <alignment horizontal="center"/>
    </xf>
    <xf numFmtId="187" fontId="71" fillId="0" borderId="0" xfId="1" applyNumberFormat="1" applyFont="1" applyAlignment="1">
      <alignment horizontal="right"/>
    </xf>
    <xf numFmtId="187" fontId="4" fillId="0" borderId="9" xfId="1" applyNumberFormat="1" applyFont="1" applyBorder="1" applyAlignment="1">
      <alignment horizontal="center" vertical="center" wrapText="1"/>
    </xf>
    <xf numFmtId="187" fontId="4" fillId="0" borderId="9" xfId="1" applyNumberFormat="1" applyFont="1" applyBorder="1" applyAlignment="1">
      <alignment horizontal="center" wrapText="1"/>
    </xf>
    <xf numFmtId="187" fontId="3" fillId="0" borderId="0" xfId="1" applyNumberFormat="1" applyFont="1" applyAlignment="1">
      <alignment horizontal="center"/>
    </xf>
    <xf numFmtId="0" fontId="73" fillId="0" borderId="0" xfId="0" applyFont="1" applyAlignment="1">
      <alignment horizontal="center"/>
    </xf>
    <xf numFmtId="0" fontId="76" fillId="0" borderId="0" xfId="0" applyFont="1" applyAlignment="1">
      <alignment horizontal="center"/>
    </xf>
    <xf numFmtId="187" fontId="61" fillId="0" borderId="1" xfId="1" applyNumberFormat="1" applyFont="1" applyBorder="1" applyAlignment="1">
      <alignment horizontal="center"/>
    </xf>
    <xf numFmtId="187" fontId="77" fillId="0" borderId="2" xfId="1" applyNumberFormat="1" applyFont="1" applyBorder="1" applyAlignment="1">
      <alignment horizontal="center" wrapText="1"/>
    </xf>
    <xf numFmtId="187" fontId="77" fillId="0" borderId="3" xfId="1" applyNumberFormat="1" applyFont="1" applyBorder="1" applyAlignment="1">
      <alignment horizontal="center" wrapText="1"/>
    </xf>
    <xf numFmtId="187" fontId="61" fillId="0" borderId="1" xfId="1" applyNumberFormat="1" applyFont="1" applyBorder="1" applyAlignment="1">
      <alignment horizontal="center" vertical="center"/>
    </xf>
    <xf numFmtId="187" fontId="61" fillId="0" borderId="0" xfId="1" applyNumberFormat="1" applyFont="1" applyAlignment="1">
      <alignment horizontal="center"/>
    </xf>
    <xf numFmtId="187" fontId="60" fillId="0" borderId="0" xfId="1" applyNumberFormat="1" applyFont="1" applyAlignment="1">
      <alignment horizontal="center"/>
    </xf>
    <xf numFmtId="187" fontId="60" fillId="0" borderId="0" xfId="1" applyNumberFormat="1" applyFont="1" applyAlignment="1">
      <alignment horizontal="left"/>
    </xf>
    <xf numFmtId="187" fontId="82" fillId="0" borderId="0" xfId="1" applyNumberFormat="1" applyFont="1" applyBorder="1" applyAlignment="1">
      <alignment horizontal="center"/>
    </xf>
    <xf numFmtId="187" fontId="60" fillId="0" borderId="0" xfId="1" applyNumberFormat="1" applyFont="1" applyAlignment="1">
      <alignment horizontal="right"/>
    </xf>
    <xf numFmtId="187" fontId="60" fillId="0" borderId="0" xfId="1" applyNumberFormat="1" applyFont="1" applyBorder="1" applyAlignment="1">
      <alignment horizontal="center" vertical="center"/>
    </xf>
    <xf numFmtId="187" fontId="84" fillId="0" borderId="0" xfId="1" applyNumberFormat="1" applyFont="1" applyAlignment="1">
      <alignment horizontal="center"/>
    </xf>
    <xf numFmtId="187" fontId="61" fillId="0" borderId="0" xfId="1" applyNumberFormat="1" applyFont="1" applyAlignment="1">
      <alignment horizontal="right" vertical="top" wrapText="1"/>
    </xf>
    <xf numFmtId="187" fontId="61" fillId="0" borderId="0" xfId="1" applyNumberFormat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336841</xdr:colOff>
      <xdr:row>42</xdr:row>
      <xdr:rowOff>157596</xdr:rowOff>
    </xdr:from>
    <xdr:to>
      <xdr:col>20</xdr:col>
      <xdr:colOff>510887</xdr:colOff>
      <xdr:row>45</xdr:row>
      <xdr:rowOff>147204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>
        <a:xfrm>
          <a:off x="7974159" y="11830051"/>
          <a:ext cx="1438273" cy="794903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TH SarabunIT๙" panose="020B0500040200020003"/>
              <a:ea typeface="Times New Roman" panose="02020603050405020304" pitchFamily="12"/>
              <a:cs typeface="Cordia New" panose="020B0304020202020204"/>
            </a:rPr>
            <a:t>………….…….</a:t>
          </a:r>
          <a:r>
            <a:rPr lang="th-TH" sz="1400">
              <a:effectLst/>
              <a:latin typeface="Calibri" panose="020F0502020204030204"/>
              <a:ea typeface="Times New Roman" panose="02020603050405020304" pitchFamily="12"/>
              <a:cs typeface="TH SarabunIT๙" panose="020B0500040200020003"/>
            </a:rPr>
            <a:t>ผอ.กองยุทธฯ</a:t>
          </a:r>
        </a:p>
        <a:p>
          <a:pPr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Calibri" panose="020F0502020204030204"/>
              <a:ea typeface="Times New Roman" panose="02020603050405020304" pitchFamily="12"/>
              <a:cs typeface="TH SarabunIT๙" panose="020B0500040200020003"/>
            </a:rPr>
            <a:t>...............หน.ฝ่ายฯ/พิมพ์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34</xdr:row>
      <xdr:rowOff>219075</xdr:rowOff>
    </xdr:from>
    <xdr:to>
      <xdr:col>8</xdr:col>
      <xdr:colOff>514350</xdr:colOff>
      <xdr:row>38</xdr:row>
      <xdr:rowOff>62883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>
        <a:xfrm>
          <a:off x="5429250" y="9763125"/>
          <a:ext cx="1524000" cy="94869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>
            <a:lnSpc>
              <a:spcPct val="115000"/>
            </a:lnSpc>
            <a:spcBef>
              <a:spcPts val="600"/>
            </a:spcBef>
            <a:spcAft>
              <a:spcPts val="0"/>
            </a:spcAft>
          </a:pPr>
          <a:r>
            <a:rPr lang="en-US" sz="1100">
              <a:effectLst/>
              <a:latin typeface="TH SarabunIT๙" panose="020B0500040200020003"/>
              <a:ea typeface="Times New Roman" panose="02020603050405020304" pitchFamily="12"/>
              <a:cs typeface="Cordia New" panose="020B0304020202020204"/>
            </a:rPr>
            <a:t>………….…….</a:t>
          </a:r>
          <a:r>
            <a:rPr lang="th-TH" sz="1400">
              <a:effectLst/>
              <a:latin typeface="Calibri" panose="020F0502020204030204"/>
              <a:ea typeface="Times New Roman" panose="02020603050405020304" pitchFamily="12"/>
              <a:cs typeface="TH SarabunIT๙" panose="020B0500040200020003"/>
            </a:rPr>
            <a:t>ผอ.กองยุทธฯ...............หน.ฝ่ายฯ </a:t>
          </a:r>
        </a:p>
        <a:p>
          <a:pPr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Calibri" panose="020F0502020204030204"/>
              <a:ea typeface="Times New Roman" panose="02020603050405020304" pitchFamily="12"/>
              <a:cs typeface="TH SarabunIT๙" panose="020B0500040200020003"/>
            </a:rPr>
            <a:t>..............ผู้พิมพ์</a:t>
          </a:r>
          <a:endParaRPr lang="en-US" sz="1100">
            <a:effectLst/>
            <a:latin typeface="Calibri" panose="020F0502020204030204"/>
            <a:ea typeface="Times New Roman" panose="02020603050405020304" pitchFamily="12"/>
            <a:cs typeface="Cordia New" panose="020B030402020202020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317500</xdr:colOff>
      <xdr:row>32</xdr:row>
      <xdr:rowOff>101601</xdr:rowOff>
    </xdr:from>
    <xdr:to>
      <xdr:col>8</xdr:col>
      <xdr:colOff>492125</xdr:colOff>
      <xdr:row>37</xdr:row>
      <xdr:rowOff>190499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>
        <a:xfrm>
          <a:off x="5280025" y="9083675"/>
          <a:ext cx="1736725" cy="14789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lvl="0">
            <a:lnSpc>
              <a:spcPct val="115000"/>
            </a:lnSpc>
            <a:spcBef>
              <a:spcPts val="300"/>
            </a:spcBef>
            <a:spcAft>
              <a:spcPts val="0"/>
            </a:spcAft>
          </a:pPr>
          <a:r>
            <a:rPr lang="en-US" sz="1400">
              <a:effectLst/>
              <a:latin typeface="TH SarabunPSK" panose="020B0500040200020003" pitchFamily="34" charset="-34"/>
              <a:ea typeface="Times New Roman" panose="02020603050405020304" pitchFamily="12"/>
              <a:cs typeface="TH SarabunPSK" panose="020B0500040200020003" pitchFamily="34" charset="-34"/>
            </a:rPr>
            <a:t>………….….</a:t>
          </a:r>
          <a:r>
            <a:rPr lang="th-TH" sz="1400">
              <a:effectLst/>
              <a:latin typeface="TH SarabunPSK" panose="020B0500040200020003" pitchFamily="34" charset="-34"/>
              <a:ea typeface="Times New Roman" panose="02020603050405020304" pitchFamily="12"/>
              <a:cs typeface="TH SarabunPSK" panose="020B0500040200020003" pitchFamily="34" charset="-34"/>
            </a:rPr>
            <a:t>รองปลัดเทศบาล</a:t>
          </a:r>
        </a:p>
        <a:p>
          <a:pPr lvl="0">
            <a:lnSpc>
              <a:spcPct val="115000"/>
            </a:lnSpc>
            <a:spcBef>
              <a:spcPts val="300"/>
            </a:spcBef>
            <a:spcAft>
              <a:spcPts val="0"/>
            </a:spcAft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………….….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ผอ.กองยุทธฯ</a:t>
          </a:r>
        </a:p>
        <a:p>
          <a:pPr lvl="0">
            <a:lnSpc>
              <a:spcPct val="115000"/>
            </a:lnSpc>
            <a:spcBef>
              <a:spcPts val="300"/>
            </a:spcBef>
            <a:spcAft>
              <a:spcPts val="0"/>
            </a:spcAft>
          </a:pPr>
          <a:r>
            <a:rPr lang="th-TH" sz="1400">
              <a:effectLst/>
              <a:latin typeface="TH SarabunPSK" panose="020B0500040200020003" pitchFamily="34" charset="-34"/>
              <a:ea typeface="Times New Roman" panose="02020603050405020304" pitchFamily="12"/>
              <a:cs typeface="TH SarabunPSK" panose="020B0500040200020003" pitchFamily="34" charset="-34"/>
            </a:rPr>
            <a:t>.................หน.ฝ่ายฯ </a:t>
          </a:r>
        </a:p>
        <a:p>
          <a:pPr lvl="0">
            <a:lnSpc>
              <a:spcPct val="115000"/>
            </a:lnSpc>
            <a:spcBef>
              <a:spcPts val="300"/>
            </a:spcBef>
            <a:spcAft>
              <a:spcPts val="0"/>
            </a:spcAft>
          </a:pPr>
          <a:r>
            <a:rPr lang="th-TH" sz="1400">
              <a:effectLst/>
              <a:latin typeface="TH SarabunPSK" panose="020B0500040200020003" pitchFamily="34" charset="-34"/>
              <a:ea typeface="Times New Roman" panose="02020603050405020304" pitchFamily="12"/>
              <a:cs typeface="TH SarabunPSK" panose="020B0500040200020003" pitchFamily="34" charset="-34"/>
            </a:rPr>
            <a:t>.................ผู้พิมพ์</a:t>
          </a:r>
          <a:endParaRPr lang="en-US" sz="1400">
            <a:effectLst/>
            <a:latin typeface="TH SarabunPSK" panose="020B0500040200020003" pitchFamily="34" charset="-34"/>
            <a:ea typeface="Times New Roman" panose="02020603050405020304" pitchFamily="12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C41"/>
  <sheetViews>
    <sheetView view="pageLayout" topLeftCell="A5" zoomScaleNormal="100" workbookViewId="0">
      <selection activeCell="P33" sqref="P33"/>
    </sheetView>
  </sheetViews>
  <sheetFormatPr defaultColWidth="9" defaultRowHeight="21"/>
  <cols>
    <col min="1" max="1" width="29.4140625" style="4" customWidth="1"/>
    <col min="2" max="2" width="9.1640625" style="4" customWidth="1"/>
    <col min="3" max="3" width="7.83203125" style="4" customWidth="1"/>
    <col min="4" max="5" width="7.4140625" style="4" customWidth="1"/>
    <col min="6" max="6" width="6.58203125" style="4" customWidth="1"/>
    <col min="7" max="7" width="10.83203125" style="4" customWidth="1"/>
    <col min="8" max="8" width="10.1640625" style="4" customWidth="1"/>
    <col min="9" max="9" width="10.83203125" style="4" customWidth="1"/>
    <col min="10" max="10" width="4.25" style="4" customWidth="1"/>
    <col min="11" max="11" width="8.75" style="4" customWidth="1"/>
    <col min="12" max="12" width="8.4140625" style="4" customWidth="1"/>
    <col min="13" max="13" width="7.4140625" style="5" customWidth="1"/>
    <col min="14" max="14" width="8.4140625" style="4" customWidth="1"/>
    <col min="15" max="16" width="7.58203125" style="4" customWidth="1"/>
    <col min="17" max="17" width="7.75" style="4" customWidth="1"/>
    <col min="18" max="18" width="8.4140625" style="4" customWidth="1"/>
    <col min="19" max="19" width="10" style="4" customWidth="1"/>
    <col min="20" max="20" width="9.75" style="4" customWidth="1"/>
    <col min="21" max="21" width="18" style="4" customWidth="1"/>
    <col min="22" max="22" width="11.1640625" style="4" customWidth="1"/>
    <col min="23" max="23" width="10.1640625" style="4" customWidth="1"/>
    <col min="24" max="24" width="9.75" style="4" customWidth="1"/>
    <col min="25" max="25" width="10.58203125" style="4" customWidth="1"/>
    <col min="26" max="28" width="9" style="4"/>
    <col min="29" max="29" width="10.25" style="4" customWidth="1"/>
    <col min="30" max="16384" width="9" style="4"/>
  </cols>
  <sheetData>
    <row r="1" spans="1:28" ht="9.75" customHeight="1"/>
    <row r="2" spans="1:28" s="1" customFormat="1" ht="23.25" customHeight="1">
      <c r="A2" s="245" t="s">
        <v>111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</row>
    <row r="3" spans="1:28" s="1" customFormat="1" ht="23">
      <c r="A3" s="245" t="s">
        <v>0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</row>
    <row r="4" spans="1:28" ht="5.25" customHeight="1"/>
    <row r="5" spans="1:28" ht="9.75" customHeight="1"/>
    <row r="6" spans="1:28">
      <c r="A6" s="250" t="s">
        <v>26</v>
      </c>
      <c r="B6" s="246" t="s">
        <v>1</v>
      </c>
      <c r="C6" s="246"/>
      <c r="D6" s="246"/>
      <c r="E6" s="246" t="s">
        <v>2</v>
      </c>
      <c r="F6" s="246"/>
      <c r="G6" s="246"/>
      <c r="H6" s="246"/>
      <c r="I6" s="7"/>
      <c r="J6" s="246" t="s">
        <v>3</v>
      </c>
      <c r="K6" s="246"/>
      <c r="L6" s="246"/>
      <c r="M6" s="246"/>
      <c r="N6" s="246"/>
      <c r="O6" s="246"/>
      <c r="P6" s="246"/>
      <c r="Q6" s="246"/>
      <c r="R6" s="246"/>
      <c r="S6" s="48" t="s">
        <v>4</v>
      </c>
    </row>
    <row r="7" spans="1:28" ht="83.15" customHeight="1">
      <c r="A7" s="250"/>
      <c r="B7" s="6" t="s">
        <v>5</v>
      </c>
      <c r="C7" s="8" t="s">
        <v>6</v>
      </c>
      <c r="D7" s="71" t="s">
        <v>114</v>
      </c>
      <c r="E7" s="50" t="s">
        <v>8</v>
      </c>
      <c r="F7" s="50" t="s">
        <v>9</v>
      </c>
      <c r="G7" s="8" t="s">
        <v>10</v>
      </c>
      <c r="H7" s="8" t="s">
        <v>11</v>
      </c>
      <c r="I7" s="18" t="s">
        <v>12</v>
      </c>
      <c r="J7" s="57" t="s">
        <v>13</v>
      </c>
      <c r="K7" s="6" t="s">
        <v>14</v>
      </c>
      <c r="L7" s="58" t="s">
        <v>15</v>
      </c>
      <c r="M7" s="58" t="s">
        <v>16</v>
      </c>
      <c r="N7" s="58" t="s">
        <v>17</v>
      </c>
      <c r="O7" s="58" t="s">
        <v>18</v>
      </c>
      <c r="P7" s="50" t="s">
        <v>19</v>
      </c>
      <c r="Q7" s="50" t="s">
        <v>113</v>
      </c>
      <c r="R7" s="63" t="s">
        <v>21</v>
      </c>
      <c r="S7" s="58" t="s">
        <v>22</v>
      </c>
    </row>
    <row r="8" spans="1:28">
      <c r="A8" s="156" t="s">
        <v>27</v>
      </c>
      <c r="B8" s="85">
        <v>4013880</v>
      </c>
      <c r="C8" s="85">
        <v>229200</v>
      </c>
      <c r="D8" s="85">
        <v>205200</v>
      </c>
      <c r="E8" s="86">
        <v>0</v>
      </c>
      <c r="F8" s="86">
        <v>0</v>
      </c>
      <c r="G8" s="86">
        <v>1157880</v>
      </c>
      <c r="H8" s="86">
        <v>120000</v>
      </c>
      <c r="I8" s="87">
        <f>SUM(B8:H8)</f>
        <v>5726160</v>
      </c>
      <c r="J8" s="88">
        <v>0</v>
      </c>
      <c r="K8" s="89">
        <v>251400</v>
      </c>
      <c r="L8" s="89">
        <v>133800</v>
      </c>
      <c r="M8" s="90"/>
      <c r="N8" s="89"/>
      <c r="O8" s="89"/>
      <c r="P8" s="89"/>
      <c r="Q8" s="91"/>
      <c r="R8" s="91"/>
      <c r="S8" s="89"/>
    </row>
    <row r="9" spans="1:28">
      <c r="A9" s="156" t="s">
        <v>112</v>
      </c>
      <c r="B9" s="85">
        <v>1905720</v>
      </c>
      <c r="C9" s="85">
        <v>60000</v>
      </c>
      <c r="D9" s="85"/>
      <c r="E9" s="86"/>
      <c r="F9" s="86"/>
      <c r="G9" s="86">
        <v>342000</v>
      </c>
      <c r="H9" s="86"/>
      <c r="I9" s="87">
        <f>SUM(B9:H9)</f>
        <v>2307720</v>
      </c>
      <c r="J9" s="88"/>
      <c r="K9" s="89">
        <v>312000</v>
      </c>
      <c r="L9" s="89">
        <v>24400</v>
      </c>
      <c r="M9" s="90">
        <v>30000</v>
      </c>
      <c r="N9" s="89">
        <v>685000</v>
      </c>
      <c r="O9" s="89">
        <v>42000</v>
      </c>
      <c r="P9" s="89">
        <v>50100</v>
      </c>
      <c r="Q9" s="91">
        <v>473000</v>
      </c>
      <c r="R9" s="91">
        <v>3021100</v>
      </c>
      <c r="S9" s="89">
        <v>1000000</v>
      </c>
    </row>
    <row r="10" spans="1:28">
      <c r="A10" s="156" t="s">
        <v>28</v>
      </c>
      <c r="B10" s="85">
        <v>2301000</v>
      </c>
      <c r="C10" s="85">
        <v>60000</v>
      </c>
      <c r="D10" s="86">
        <v>0</v>
      </c>
      <c r="E10" s="86">
        <v>0</v>
      </c>
      <c r="F10" s="86">
        <v>0</v>
      </c>
      <c r="G10" s="86">
        <v>312000</v>
      </c>
      <c r="H10" s="86">
        <v>24000</v>
      </c>
      <c r="I10" s="87">
        <f>SUM(B10:H10)</f>
        <v>2697000</v>
      </c>
      <c r="J10" s="92">
        <v>0</v>
      </c>
      <c r="K10" s="89">
        <v>252000</v>
      </c>
      <c r="L10" s="89">
        <v>45000</v>
      </c>
      <c r="M10" s="90">
        <v>0</v>
      </c>
      <c r="N10" s="89">
        <v>0</v>
      </c>
      <c r="O10" s="89">
        <v>0</v>
      </c>
      <c r="P10" s="89">
        <v>0</v>
      </c>
      <c r="Q10" s="89">
        <v>0</v>
      </c>
      <c r="R10" s="89">
        <v>0</v>
      </c>
      <c r="S10" s="89">
        <v>0</v>
      </c>
      <c r="U10" s="16" t="s">
        <v>29</v>
      </c>
    </row>
    <row r="11" spans="1:28">
      <c r="A11" s="156" t="s">
        <v>30</v>
      </c>
      <c r="B11" s="85">
        <v>4407000</v>
      </c>
      <c r="C11" s="85">
        <v>121200</v>
      </c>
      <c r="D11" s="85">
        <v>109200</v>
      </c>
      <c r="E11" s="86">
        <v>0</v>
      </c>
      <c r="F11" s="86">
        <v>0</v>
      </c>
      <c r="G11" s="86">
        <v>1387080</v>
      </c>
      <c r="H11" s="86">
        <v>84960</v>
      </c>
      <c r="I11" s="87">
        <f>SUM(B11:H11)</f>
        <v>6109440</v>
      </c>
      <c r="J11" s="92">
        <v>0</v>
      </c>
      <c r="K11" s="90">
        <v>372000</v>
      </c>
      <c r="L11" s="89">
        <v>25000</v>
      </c>
      <c r="M11" s="90">
        <v>0</v>
      </c>
      <c r="N11" s="89">
        <v>0</v>
      </c>
      <c r="O11" s="89">
        <v>0</v>
      </c>
      <c r="P11" s="89">
        <v>0</v>
      </c>
      <c r="Q11" s="89">
        <v>0</v>
      </c>
      <c r="R11" s="89">
        <v>0</v>
      </c>
      <c r="S11" s="89">
        <v>400000</v>
      </c>
      <c r="U11" s="15" t="s">
        <v>5</v>
      </c>
      <c r="V11" s="4">
        <f>B28+C28+D28</f>
        <v>27328340</v>
      </c>
    </row>
    <row r="12" spans="1:28" s="73" customFormat="1">
      <c r="A12" s="166" t="s">
        <v>31</v>
      </c>
      <c r="B12" s="93">
        <v>355980</v>
      </c>
      <c r="C12" s="94">
        <v>0</v>
      </c>
      <c r="D12" s="94">
        <v>0</v>
      </c>
      <c r="E12" s="94">
        <v>0</v>
      </c>
      <c r="F12" s="94">
        <v>0</v>
      </c>
      <c r="G12" s="94">
        <v>0</v>
      </c>
      <c r="H12" s="94">
        <v>0</v>
      </c>
      <c r="I12" s="95">
        <f t="shared" ref="I12" si="0">SUM(B12:H12)</f>
        <v>355980</v>
      </c>
      <c r="J12" s="96">
        <v>0</v>
      </c>
      <c r="K12" s="89">
        <v>0</v>
      </c>
      <c r="L12" s="89">
        <v>30000</v>
      </c>
      <c r="M12" s="90">
        <v>0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U12" s="74" t="s">
        <v>23</v>
      </c>
      <c r="V12" s="73">
        <f>E28</f>
        <v>363000</v>
      </c>
    </row>
    <row r="13" spans="1:28">
      <c r="A13" s="167" t="s">
        <v>32</v>
      </c>
      <c r="B13" s="79">
        <v>402660</v>
      </c>
      <c r="C13" s="80">
        <v>0</v>
      </c>
      <c r="D13" s="80">
        <v>0</v>
      </c>
      <c r="E13" s="80">
        <v>0</v>
      </c>
      <c r="F13" s="80">
        <v>0</v>
      </c>
      <c r="G13" s="80">
        <v>432000</v>
      </c>
      <c r="H13" s="80">
        <v>96000</v>
      </c>
      <c r="I13" s="97">
        <f t="shared" ref="I13:I28" si="1">SUM(B13:H13)</f>
        <v>930660</v>
      </c>
      <c r="J13" s="98">
        <v>0</v>
      </c>
      <c r="K13" s="99">
        <v>60000</v>
      </c>
      <c r="L13" s="99">
        <v>4800</v>
      </c>
      <c r="M13" s="100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U13" s="15" t="s">
        <v>24</v>
      </c>
      <c r="V13" s="4">
        <f>G28+H28</f>
        <v>13735212</v>
      </c>
    </row>
    <row r="14" spans="1:28">
      <c r="A14" s="153" t="s">
        <v>33</v>
      </c>
      <c r="B14" s="82">
        <v>476000</v>
      </c>
      <c r="C14" s="81">
        <v>0</v>
      </c>
      <c r="D14" s="81">
        <v>0</v>
      </c>
      <c r="E14" s="82">
        <v>363000</v>
      </c>
      <c r="F14" s="81">
        <v>0</v>
      </c>
      <c r="G14" s="81">
        <v>1730600</v>
      </c>
      <c r="H14" s="81">
        <v>288000</v>
      </c>
      <c r="I14" s="97">
        <f t="shared" si="1"/>
        <v>2857600</v>
      </c>
      <c r="J14" s="98">
        <v>0</v>
      </c>
      <c r="K14" s="99">
        <v>0</v>
      </c>
      <c r="L14" s="99">
        <v>0</v>
      </c>
      <c r="M14" s="100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U14" s="15" t="s">
        <v>34</v>
      </c>
      <c r="V14" s="4">
        <f>U28</f>
        <v>8825450</v>
      </c>
    </row>
    <row r="15" spans="1:28" ht="22.5">
      <c r="A15" s="154" t="s">
        <v>35</v>
      </c>
      <c r="B15" s="101">
        <v>1872300</v>
      </c>
      <c r="C15" s="102">
        <v>78000</v>
      </c>
      <c r="D15" s="102">
        <v>0</v>
      </c>
      <c r="E15" s="102">
        <v>0</v>
      </c>
      <c r="F15" s="102">
        <v>0</v>
      </c>
      <c r="G15" s="102">
        <v>749700</v>
      </c>
      <c r="H15" s="102">
        <v>29900</v>
      </c>
      <c r="I15" s="103">
        <f t="shared" si="1"/>
        <v>2729900</v>
      </c>
      <c r="J15" s="104">
        <v>0</v>
      </c>
      <c r="K15" s="105">
        <v>324000</v>
      </c>
      <c r="L15" s="105">
        <v>36000</v>
      </c>
      <c r="M15" s="106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V15" s="29">
        <f>SUM(V11:V14)</f>
        <v>50252002</v>
      </c>
      <c r="X15" s="64"/>
      <c r="Y15" s="70"/>
      <c r="Z15" s="65"/>
      <c r="AA15" s="41"/>
      <c r="AB15" s="41"/>
    </row>
    <row r="16" spans="1:28" s="49" customFormat="1">
      <c r="A16" s="155" t="s">
        <v>39</v>
      </c>
      <c r="B16" s="107"/>
      <c r="C16" s="107"/>
      <c r="D16" s="107"/>
      <c r="E16" s="108">
        <v>0</v>
      </c>
      <c r="F16" s="108">
        <v>0</v>
      </c>
      <c r="G16" s="108">
        <v>362160</v>
      </c>
      <c r="H16" s="108"/>
      <c r="I16" s="109">
        <f t="shared" si="1"/>
        <v>362160</v>
      </c>
      <c r="J16" s="110">
        <v>0</v>
      </c>
      <c r="K16" s="106">
        <v>0</v>
      </c>
      <c r="L16" s="105">
        <v>33750</v>
      </c>
      <c r="M16" s="106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</row>
    <row r="17" spans="1:29">
      <c r="A17" s="111" t="s">
        <v>40</v>
      </c>
      <c r="B17" s="112">
        <v>393600</v>
      </c>
      <c r="C17" s="113">
        <v>0</v>
      </c>
      <c r="D17" s="114">
        <v>0</v>
      </c>
      <c r="E17" s="115">
        <v>0</v>
      </c>
      <c r="F17" s="114">
        <v>0</v>
      </c>
      <c r="G17" s="115">
        <v>0</v>
      </c>
      <c r="H17" s="114">
        <v>0</v>
      </c>
      <c r="I17" s="108">
        <f t="shared" si="1"/>
        <v>393600</v>
      </c>
      <c r="J17" s="104">
        <v>0</v>
      </c>
      <c r="K17" s="116">
        <v>60000</v>
      </c>
      <c r="L17" s="117">
        <v>7200</v>
      </c>
      <c r="M17" s="106">
        <v>0</v>
      </c>
      <c r="N17" s="105">
        <v>0</v>
      </c>
      <c r="O17" s="106">
        <v>0</v>
      </c>
      <c r="P17" s="105">
        <v>0</v>
      </c>
      <c r="Q17" s="106">
        <v>0</v>
      </c>
      <c r="R17" s="106">
        <v>0</v>
      </c>
      <c r="S17" s="105">
        <v>0</v>
      </c>
      <c r="U17" s="65"/>
      <c r="W17" s="64" t="s">
        <v>36</v>
      </c>
      <c r="X17" s="70" t="s">
        <v>6</v>
      </c>
      <c r="Y17" s="77" t="s">
        <v>118</v>
      </c>
      <c r="Z17" s="78" t="s">
        <v>117</v>
      </c>
      <c r="AA17" s="41" t="s">
        <v>14</v>
      </c>
      <c r="AB17" s="41" t="s">
        <v>38</v>
      </c>
    </row>
    <row r="18" spans="1:29">
      <c r="A18" s="157" t="s">
        <v>41</v>
      </c>
      <c r="B18" s="136">
        <v>1515060</v>
      </c>
      <c r="C18" s="136">
        <v>60000</v>
      </c>
      <c r="D18" s="136">
        <v>3000</v>
      </c>
      <c r="E18" s="137">
        <v>0</v>
      </c>
      <c r="F18" s="137">
        <v>0</v>
      </c>
      <c r="G18" s="137">
        <v>706662</v>
      </c>
      <c r="H18" s="137">
        <v>126000</v>
      </c>
      <c r="I18" s="138">
        <f t="shared" si="1"/>
        <v>2410722</v>
      </c>
      <c r="J18" s="139">
        <v>0</v>
      </c>
      <c r="K18" s="140">
        <v>72000</v>
      </c>
      <c r="L18" s="141">
        <v>0</v>
      </c>
      <c r="M18" s="141">
        <v>0</v>
      </c>
      <c r="N18" s="140">
        <v>0</v>
      </c>
      <c r="O18" s="140">
        <v>0</v>
      </c>
      <c r="P18" s="140">
        <v>0</v>
      </c>
      <c r="Q18" s="140">
        <v>0</v>
      </c>
      <c r="R18" s="140">
        <v>0</v>
      </c>
      <c r="S18" s="140">
        <v>0</v>
      </c>
      <c r="U18" s="75" t="s">
        <v>116</v>
      </c>
      <c r="W18" s="4">
        <v>1448502</v>
      </c>
      <c r="X18" s="4">
        <v>168000</v>
      </c>
      <c r="Z18" s="4">
        <v>367800</v>
      </c>
      <c r="AA18" s="4">
        <v>132000</v>
      </c>
      <c r="AB18" s="4">
        <v>14400</v>
      </c>
    </row>
    <row r="19" spans="1:29" ht="21.5" thickBot="1">
      <c r="A19" s="162" t="s">
        <v>43</v>
      </c>
      <c r="B19" s="142">
        <v>1343760</v>
      </c>
      <c r="C19" s="142">
        <v>84000</v>
      </c>
      <c r="D19" s="142">
        <v>24000</v>
      </c>
      <c r="E19" s="143">
        <v>0</v>
      </c>
      <c r="F19" s="143"/>
      <c r="G19" s="143">
        <v>164682</v>
      </c>
      <c r="H19" s="143">
        <v>18360</v>
      </c>
      <c r="I19" s="144">
        <f t="shared" si="1"/>
        <v>1634802</v>
      </c>
      <c r="J19" s="139">
        <v>0</v>
      </c>
      <c r="K19" s="140">
        <v>48000</v>
      </c>
      <c r="L19" s="140">
        <v>4800</v>
      </c>
      <c r="M19" s="141">
        <v>0</v>
      </c>
      <c r="N19" s="140">
        <v>0</v>
      </c>
      <c r="O19" s="141">
        <v>0</v>
      </c>
      <c r="P19" s="140">
        <v>0</v>
      </c>
      <c r="Q19" s="141">
        <v>0</v>
      </c>
      <c r="R19" s="141">
        <v>0</v>
      </c>
      <c r="S19" s="140">
        <v>144000</v>
      </c>
      <c r="U19" s="76" t="s">
        <v>119</v>
      </c>
    </row>
    <row r="20" spans="1:29">
      <c r="A20" s="158" t="s">
        <v>45</v>
      </c>
      <c r="B20" s="32">
        <v>369300</v>
      </c>
      <c r="C20" s="31">
        <v>0</v>
      </c>
      <c r="D20" s="32"/>
      <c r="E20" s="31">
        <v>0</v>
      </c>
      <c r="F20" s="31">
        <v>0</v>
      </c>
      <c r="G20" s="31">
        <v>1680078</v>
      </c>
      <c r="H20" s="31">
        <v>564000</v>
      </c>
      <c r="I20" s="56">
        <f t="shared" si="1"/>
        <v>2613378</v>
      </c>
      <c r="J20" s="55">
        <v>0</v>
      </c>
      <c r="K20" s="59">
        <v>0</v>
      </c>
      <c r="L20" s="59">
        <v>0</v>
      </c>
      <c r="M20" s="60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1">
        <v>0</v>
      </c>
    </row>
    <row r="21" spans="1:29">
      <c r="A21" s="34" t="s">
        <v>46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216000</v>
      </c>
      <c r="H21" s="33">
        <v>48000</v>
      </c>
      <c r="I21" s="56">
        <f t="shared" si="1"/>
        <v>264000</v>
      </c>
      <c r="J21" s="55">
        <v>0</v>
      </c>
      <c r="K21" s="59">
        <v>0</v>
      </c>
      <c r="L21" s="59">
        <v>0</v>
      </c>
      <c r="M21" s="60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U21" s="49"/>
      <c r="V21" s="49"/>
      <c r="W21" s="72">
        <v>1646060</v>
      </c>
      <c r="X21" s="72">
        <v>210000</v>
      </c>
      <c r="Y21" s="72"/>
      <c r="Z21" s="72">
        <v>24000</v>
      </c>
      <c r="AA21" s="72">
        <v>108000</v>
      </c>
      <c r="AB21" s="72">
        <v>33750</v>
      </c>
      <c r="AC21" s="72">
        <f>SUM(X21:AB21)</f>
        <v>375750</v>
      </c>
    </row>
    <row r="22" spans="1:29" ht="21.5" thickBot="1">
      <c r="A22" s="161" t="s">
        <v>47</v>
      </c>
      <c r="B22" s="129">
        <v>821000</v>
      </c>
      <c r="C22" s="129">
        <v>42000</v>
      </c>
      <c r="D22" s="129"/>
      <c r="E22" s="130">
        <v>0</v>
      </c>
      <c r="F22" s="130">
        <v>0</v>
      </c>
      <c r="G22" s="130">
        <v>150500</v>
      </c>
      <c r="H22" s="130">
        <v>24000</v>
      </c>
      <c r="I22" s="131">
        <f t="shared" si="1"/>
        <v>1037500</v>
      </c>
      <c r="J22" s="132">
        <v>0</v>
      </c>
      <c r="K22" s="133">
        <v>36000</v>
      </c>
      <c r="L22" s="133">
        <v>2500</v>
      </c>
      <c r="M22" s="134">
        <v>0</v>
      </c>
      <c r="N22" s="133">
        <v>0</v>
      </c>
      <c r="O22" s="133">
        <v>0</v>
      </c>
      <c r="P22" s="133">
        <v>0</v>
      </c>
      <c r="Q22" s="133">
        <v>0</v>
      </c>
      <c r="R22" s="133">
        <v>0</v>
      </c>
      <c r="S22" s="135">
        <v>0</v>
      </c>
      <c r="U22" s="76" t="s">
        <v>120</v>
      </c>
      <c r="V22" s="72">
        <v>1646060</v>
      </c>
      <c r="W22" s="4">
        <v>1449000</v>
      </c>
      <c r="X22" s="4">
        <v>168000</v>
      </c>
      <c r="Y22" s="4">
        <v>24000</v>
      </c>
      <c r="Z22" s="4">
        <v>730000</v>
      </c>
      <c r="AA22" s="4">
        <v>132000</v>
      </c>
      <c r="AB22" s="4">
        <v>14400</v>
      </c>
      <c r="AC22" s="4">
        <f>SUM(X22:AB22)</f>
        <v>1068400</v>
      </c>
    </row>
    <row r="23" spans="1:29" ht="21.5" thickBot="1">
      <c r="A23" s="159" t="s">
        <v>115</v>
      </c>
      <c r="B23" s="129">
        <v>746900</v>
      </c>
      <c r="C23" s="129">
        <v>18000</v>
      </c>
      <c r="D23" s="129"/>
      <c r="E23" s="130"/>
      <c r="F23" s="130"/>
      <c r="G23" s="130">
        <v>172400</v>
      </c>
      <c r="H23" s="130">
        <v>2900</v>
      </c>
      <c r="I23" s="131">
        <f t="shared" si="1"/>
        <v>940200</v>
      </c>
      <c r="J23" s="132"/>
      <c r="K23" s="133">
        <v>132000</v>
      </c>
      <c r="L23" s="133"/>
      <c r="M23" s="134"/>
      <c r="N23" s="133"/>
      <c r="O23" s="133"/>
      <c r="P23" s="133"/>
      <c r="Q23" s="133"/>
      <c r="R23" s="133"/>
      <c r="S23" s="135"/>
      <c r="U23" s="41" t="s">
        <v>42</v>
      </c>
      <c r="V23" s="72">
        <v>1667400</v>
      </c>
    </row>
    <row r="24" spans="1:29" s="72" customFormat="1" ht="21.5" thickBot="1">
      <c r="A24" s="160" t="s">
        <v>44</v>
      </c>
      <c r="B24" s="124">
        <v>313100</v>
      </c>
      <c r="C24" s="125">
        <v>0</v>
      </c>
      <c r="D24" s="124"/>
      <c r="E24" s="125">
        <v>0</v>
      </c>
      <c r="F24" s="125"/>
      <c r="G24" s="125"/>
      <c r="H24" s="125"/>
      <c r="I24" s="126">
        <f t="shared" si="1"/>
        <v>313100</v>
      </c>
      <c r="J24" s="127">
        <v>0</v>
      </c>
      <c r="K24" s="128">
        <v>48000</v>
      </c>
      <c r="L24" s="126">
        <v>0</v>
      </c>
      <c r="M24" s="126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</row>
    <row r="25" spans="1:29" ht="21.5" thickBot="1">
      <c r="A25" s="163" t="s">
        <v>48</v>
      </c>
      <c r="B25" s="120">
        <v>393600</v>
      </c>
      <c r="C25" s="121">
        <v>0</v>
      </c>
      <c r="D25" s="121">
        <v>0</v>
      </c>
      <c r="E25" s="121">
        <v>0</v>
      </c>
      <c r="F25" s="121">
        <v>0</v>
      </c>
      <c r="G25" s="121"/>
      <c r="H25" s="121"/>
      <c r="I25" s="83">
        <f t="shared" si="1"/>
        <v>393600</v>
      </c>
      <c r="J25" s="84">
        <v>0</v>
      </c>
      <c r="K25" s="122">
        <v>60000</v>
      </c>
      <c r="L25" s="122">
        <v>7200</v>
      </c>
      <c r="M25" s="123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W25" s="4">
        <v>1448502</v>
      </c>
      <c r="X25" s="4">
        <v>168000</v>
      </c>
      <c r="Z25" s="4">
        <v>367800</v>
      </c>
      <c r="AA25" s="4">
        <v>132000</v>
      </c>
      <c r="AB25" s="4">
        <v>14400</v>
      </c>
    </row>
    <row r="26" spans="1:29">
      <c r="A26" s="165" t="s">
        <v>49</v>
      </c>
      <c r="B26" s="101">
        <v>1529880</v>
      </c>
      <c r="C26" s="101">
        <v>60000</v>
      </c>
      <c r="D26" s="102">
        <v>0</v>
      </c>
      <c r="E26" s="102">
        <v>0</v>
      </c>
      <c r="F26" s="102">
        <v>0</v>
      </c>
      <c r="G26" s="102">
        <v>597910</v>
      </c>
      <c r="H26" s="102">
        <v>72000</v>
      </c>
      <c r="I26" s="103">
        <f t="shared" si="1"/>
        <v>2259790</v>
      </c>
      <c r="J26" s="104">
        <v>0</v>
      </c>
      <c r="K26" s="118">
        <v>180000</v>
      </c>
      <c r="L26" s="118">
        <v>63800</v>
      </c>
      <c r="M26" s="119">
        <v>0</v>
      </c>
      <c r="N26" s="118">
        <v>0</v>
      </c>
      <c r="O26" s="118">
        <v>0</v>
      </c>
      <c r="P26" s="118">
        <v>0</v>
      </c>
      <c r="Q26" s="118">
        <v>0</v>
      </c>
      <c r="R26" s="118">
        <v>0</v>
      </c>
      <c r="S26" s="108">
        <v>0</v>
      </c>
      <c r="W26" s="4">
        <f>SUM(W22-W18)</f>
        <v>498</v>
      </c>
    </row>
    <row r="27" spans="1:29" ht="21.5" thickBot="1">
      <c r="A27" s="164" t="s">
        <v>50</v>
      </c>
      <c r="B27" s="112">
        <v>2935800</v>
      </c>
      <c r="C27" s="112">
        <v>78000</v>
      </c>
      <c r="D27" s="113">
        <v>0</v>
      </c>
      <c r="E27" s="113">
        <v>0</v>
      </c>
      <c r="F27" s="113">
        <v>0</v>
      </c>
      <c r="G27" s="113">
        <v>1734340</v>
      </c>
      <c r="H27" s="113">
        <v>341100</v>
      </c>
      <c r="I27" s="103">
        <f t="shared" si="1"/>
        <v>5089240</v>
      </c>
      <c r="J27" s="104">
        <v>0</v>
      </c>
      <c r="K27" s="118">
        <v>324000</v>
      </c>
      <c r="L27" s="118">
        <v>30600</v>
      </c>
      <c r="M27" s="119">
        <v>0</v>
      </c>
      <c r="N27" s="118"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U27" s="66" t="s">
        <v>51</v>
      </c>
    </row>
    <row r="28" spans="1:29" s="3" customFormat="1">
      <c r="A28" s="52" t="s">
        <v>52</v>
      </c>
      <c r="B28" s="53">
        <f>SUM(B8:B27)</f>
        <v>26096540</v>
      </c>
      <c r="C28" s="53">
        <f>SUM(C8:C27)</f>
        <v>890400</v>
      </c>
      <c r="D28" s="54">
        <f>SUM(D8:D27)</f>
        <v>341400</v>
      </c>
      <c r="E28" s="55">
        <f>SUM(E8:E27)</f>
        <v>363000</v>
      </c>
      <c r="F28" s="56">
        <f t="shared" ref="F28" si="2">SUM(F8:F27)</f>
        <v>0</v>
      </c>
      <c r="G28" s="56">
        <f>SUM(G8:G27)</f>
        <v>11895992</v>
      </c>
      <c r="H28" s="56">
        <f>SUM(H8:H27)</f>
        <v>1839220</v>
      </c>
      <c r="I28" s="56">
        <f t="shared" si="1"/>
        <v>41426552</v>
      </c>
      <c r="J28" s="55">
        <f t="shared" ref="J28:S28" si="3">SUM(J8:J27)</f>
        <v>0</v>
      </c>
      <c r="K28" s="61">
        <f t="shared" si="3"/>
        <v>2531400</v>
      </c>
      <c r="L28" s="56">
        <f t="shared" si="3"/>
        <v>448850</v>
      </c>
      <c r="M28" s="62">
        <f t="shared" si="3"/>
        <v>30000</v>
      </c>
      <c r="N28" s="56">
        <f t="shared" si="3"/>
        <v>685000</v>
      </c>
      <c r="O28" s="56">
        <f t="shared" si="3"/>
        <v>42000</v>
      </c>
      <c r="P28" s="56">
        <f t="shared" si="3"/>
        <v>50100</v>
      </c>
      <c r="Q28" s="55">
        <f t="shared" si="3"/>
        <v>473000</v>
      </c>
      <c r="R28" s="61">
        <f t="shared" si="3"/>
        <v>3021100</v>
      </c>
      <c r="S28" s="56">
        <f t="shared" si="3"/>
        <v>1544000</v>
      </c>
      <c r="T28" s="67">
        <f>SUM(I28:S28)</f>
        <v>50252002</v>
      </c>
      <c r="U28" s="3">
        <f>SUM(K28:S28)</f>
        <v>8825450</v>
      </c>
      <c r="X28" s="68"/>
    </row>
    <row r="29" spans="1:29" s="3" customFormat="1" hidden="1">
      <c r="A29" s="12"/>
      <c r="B29" s="13"/>
      <c r="C29" s="14"/>
      <c r="D29" s="13"/>
      <c r="E29" s="14"/>
      <c r="F29" s="14"/>
      <c r="G29" s="14"/>
      <c r="H29" s="14"/>
      <c r="I29" s="14"/>
      <c r="J29" s="14"/>
      <c r="K29" s="13"/>
      <c r="L29" s="14"/>
      <c r="M29" s="22"/>
      <c r="N29" s="14"/>
      <c r="O29" s="14"/>
      <c r="P29" s="14"/>
      <c r="Q29" s="14"/>
      <c r="R29" s="13"/>
      <c r="S29" s="14"/>
      <c r="T29" s="28"/>
    </row>
    <row r="30" spans="1:29" ht="22.5">
      <c r="A30" s="3"/>
      <c r="K30" s="23" t="s">
        <v>53</v>
      </c>
      <c r="S30" s="75">
        <f>SUM(I28:S28)</f>
        <v>50252002</v>
      </c>
    </row>
    <row r="31" spans="1:29" ht="18" customHeight="1">
      <c r="K31" s="151" t="s">
        <v>54</v>
      </c>
      <c r="L31" s="151"/>
      <c r="M31" s="151"/>
      <c r="N31" s="151"/>
      <c r="O31" s="152"/>
      <c r="P31" s="251" t="s">
        <v>124</v>
      </c>
      <c r="Q31" s="252"/>
      <c r="R31" s="252"/>
      <c r="S31" s="150" t="s">
        <v>125</v>
      </c>
    </row>
    <row r="32" spans="1:29" ht="18" customHeight="1">
      <c r="N32" s="25"/>
      <c r="O32" s="25"/>
      <c r="P32" s="247">
        <v>139099950</v>
      </c>
      <c r="Q32" s="247"/>
    </row>
    <row r="33" spans="11:19" ht="9" customHeight="1"/>
    <row r="34" spans="11:19">
      <c r="M34" s="26"/>
      <c r="N34" s="26"/>
      <c r="O34" s="26"/>
      <c r="P34" s="248" t="s">
        <v>55</v>
      </c>
      <c r="Q34" s="249"/>
      <c r="R34" s="249"/>
    </row>
    <row r="37" spans="11:19" ht="22.5">
      <c r="K37" s="23"/>
    </row>
    <row r="38" spans="11:19" ht="22.5">
      <c r="K38" s="253"/>
      <c r="L38" s="253"/>
      <c r="M38" s="253"/>
      <c r="N38" s="253"/>
      <c r="O38" s="24"/>
      <c r="P38" s="254"/>
      <c r="Q38" s="252"/>
      <c r="R38" s="252"/>
      <c r="S38" s="69"/>
    </row>
    <row r="39" spans="11:19">
      <c r="N39" s="25"/>
      <c r="O39" s="25"/>
      <c r="P39" s="247"/>
      <c r="Q39" s="247"/>
    </row>
    <row r="41" spans="11:19">
      <c r="M41" s="26"/>
      <c r="N41" s="26"/>
      <c r="O41" s="26"/>
      <c r="P41" s="248"/>
      <c r="Q41" s="249"/>
      <c r="R41" s="249"/>
    </row>
  </sheetData>
  <mergeCells count="13">
    <mergeCell ref="P39:Q39"/>
    <mergeCell ref="P41:R41"/>
    <mergeCell ref="A6:A7"/>
    <mergeCell ref="P31:R31"/>
    <mergeCell ref="P32:Q32"/>
    <mergeCell ref="P34:R34"/>
    <mergeCell ref="K38:N38"/>
    <mergeCell ref="P38:R38"/>
    <mergeCell ref="A2:S2"/>
    <mergeCell ref="A3:S3"/>
    <mergeCell ref="B6:D6"/>
    <mergeCell ref="E6:H6"/>
    <mergeCell ref="J6:R6"/>
  </mergeCells>
  <pageMargins left="0.25" right="0.25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Z45"/>
  <sheetViews>
    <sheetView tabSelected="1" topLeftCell="A6" zoomScaleNormal="100" workbookViewId="0">
      <pane ySplit="1" topLeftCell="A7" activePane="bottomLeft" state="frozen"/>
      <selection activeCell="A6" sqref="A6"/>
      <selection pane="bottomLeft" activeCell="AA21" sqref="AA21"/>
    </sheetView>
  </sheetViews>
  <sheetFormatPr defaultColWidth="9" defaultRowHeight="21"/>
  <cols>
    <col min="1" max="1" width="36.1640625" style="4" customWidth="1"/>
    <col min="2" max="2" width="9" style="4" customWidth="1"/>
    <col min="3" max="3" width="7.83203125" style="4" customWidth="1"/>
    <col min="4" max="4" width="8" style="4" customWidth="1"/>
    <col min="5" max="5" width="10.1640625" style="4" customWidth="1"/>
    <col min="6" max="6" width="8.1640625" style="4" customWidth="1"/>
    <col min="7" max="7" width="10.1640625" style="4" customWidth="1"/>
    <col min="8" max="8" width="13.25" style="4" customWidth="1"/>
    <col min="9" max="9" width="11.75" style="4" customWidth="1"/>
    <col min="10" max="10" width="0.1640625" style="4" customWidth="1"/>
    <col min="11" max="11" width="8.75" style="4" hidden="1" customWidth="1"/>
    <col min="12" max="12" width="8.4140625" style="4" hidden="1" customWidth="1"/>
    <col min="13" max="13" width="9.4140625" style="5" hidden="1" customWidth="1"/>
    <col min="14" max="15" width="9.25" style="4" hidden="1" customWidth="1"/>
    <col min="16" max="16" width="8.58203125" style="4" hidden="1" customWidth="1"/>
    <col min="17" max="17" width="7.75" style="4" hidden="1" customWidth="1"/>
    <col min="18" max="18" width="8.83203125" style="4" hidden="1" customWidth="1"/>
    <col min="19" max="19" width="10.4140625" style="4" hidden="1" customWidth="1"/>
    <col min="20" max="20" width="6.83203125" style="4" customWidth="1"/>
    <col min="21" max="21" width="25.4140625" style="4" customWidth="1"/>
    <col min="22" max="22" width="11.4140625" style="4" customWidth="1"/>
    <col min="23" max="23" width="11" style="4" customWidth="1"/>
    <col min="24" max="24" width="10.58203125" style="4" customWidth="1"/>
    <col min="25" max="26" width="9" style="4"/>
    <col min="27" max="27" width="11.25" style="4" bestFit="1" customWidth="1"/>
    <col min="28" max="28" width="10.25" style="4" bestFit="1" customWidth="1"/>
    <col min="29" max="29" width="12.1640625" style="4" customWidth="1"/>
    <col min="30" max="16384" width="9" style="4"/>
  </cols>
  <sheetData>
    <row r="1" spans="1:26" ht="12" customHeight="1"/>
    <row r="2" spans="1:26" s="1" customFormat="1" ht="23.25" customHeight="1">
      <c r="A2" s="255" t="s">
        <v>25</v>
      </c>
      <c r="B2" s="255"/>
      <c r="C2" s="255"/>
      <c r="D2" s="255"/>
      <c r="E2" s="255"/>
      <c r="F2" s="255"/>
      <c r="G2" s="255"/>
      <c r="H2" s="255"/>
      <c r="I2" s="255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26" s="1" customFormat="1" ht="23">
      <c r="A3" s="255" t="s">
        <v>0</v>
      </c>
      <c r="B3" s="255"/>
      <c r="C3" s="255"/>
      <c r="D3" s="255"/>
      <c r="E3" s="255"/>
      <c r="F3" s="255"/>
      <c r="G3" s="255"/>
      <c r="H3" s="255"/>
      <c r="I3" s="255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6" ht="11.25" customHeight="1"/>
    <row r="5" spans="1:26" ht="18.75" customHeight="1">
      <c r="A5" s="250" t="s">
        <v>26</v>
      </c>
      <c r="B5" s="246" t="s">
        <v>1</v>
      </c>
      <c r="C5" s="246"/>
      <c r="D5" s="246"/>
      <c r="E5" s="246" t="s">
        <v>2</v>
      </c>
      <c r="F5" s="246"/>
      <c r="G5" s="246"/>
      <c r="H5" s="246"/>
      <c r="I5" s="7"/>
      <c r="J5" s="246" t="s">
        <v>3</v>
      </c>
      <c r="K5" s="246"/>
      <c r="L5" s="246"/>
      <c r="M5" s="246"/>
      <c r="N5" s="246"/>
      <c r="O5" s="246"/>
      <c r="P5" s="246"/>
      <c r="Q5" s="246"/>
      <c r="R5" s="246"/>
      <c r="S5" s="48" t="s">
        <v>4</v>
      </c>
    </row>
    <row r="6" spans="1:26" ht="65.25" customHeight="1">
      <c r="A6" s="250"/>
      <c r="B6" s="6" t="s">
        <v>5</v>
      </c>
      <c r="C6" s="8" t="s">
        <v>6</v>
      </c>
      <c r="D6" s="6" t="s">
        <v>7</v>
      </c>
      <c r="E6" s="9" t="s">
        <v>8</v>
      </c>
      <c r="F6" s="30" t="s">
        <v>9</v>
      </c>
      <c r="G6" s="10" t="s">
        <v>10</v>
      </c>
      <c r="H6" s="8" t="s">
        <v>11</v>
      </c>
      <c r="I6" s="42" t="s">
        <v>12</v>
      </c>
      <c r="J6" s="9" t="s">
        <v>13</v>
      </c>
      <c r="K6" s="6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9" t="s">
        <v>19</v>
      </c>
      <c r="Q6" s="8" t="s">
        <v>20</v>
      </c>
      <c r="R6" s="6" t="s">
        <v>21</v>
      </c>
      <c r="S6" s="8" t="s">
        <v>22</v>
      </c>
    </row>
    <row r="7" spans="1:26">
      <c r="A7" s="169" t="s">
        <v>27</v>
      </c>
      <c r="B7" s="170">
        <v>4013880</v>
      </c>
      <c r="C7" s="170">
        <v>229200</v>
      </c>
      <c r="D7" s="170">
        <v>205200</v>
      </c>
      <c r="E7" s="171">
        <v>0</v>
      </c>
      <c r="F7" s="171">
        <v>0</v>
      </c>
      <c r="G7" s="171">
        <v>1157880</v>
      </c>
      <c r="H7" s="171">
        <v>120000</v>
      </c>
      <c r="I7" s="172">
        <f>SUM(B7:H7)</f>
        <v>5726160</v>
      </c>
      <c r="J7" s="43">
        <v>0</v>
      </c>
      <c r="K7" s="11">
        <v>650000</v>
      </c>
      <c r="L7" s="11">
        <v>119600</v>
      </c>
      <c r="M7" s="19">
        <v>30000</v>
      </c>
      <c r="N7" s="11">
        <v>650000</v>
      </c>
      <c r="O7" s="11">
        <v>32000</v>
      </c>
      <c r="P7" s="11">
        <v>29200</v>
      </c>
      <c r="Q7" s="11">
        <v>473000</v>
      </c>
      <c r="R7" s="11">
        <v>2748600</v>
      </c>
      <c r="S7" s="11">
        <v>1000000</v>
      </c>
      <c r="T7" s="262"/>
    </row>
    <row r="8" spans="1:26">
      <c r="A8" s="169" t="s">
        <v>121</v>
      </c>
      <c r="B8" s="170">
        <v>1905720</v>
      </c>
      <c r="C8" s="170">
        <v>60000</v>
      </c>
      <c r="D8" s="170"/>
      <c r="E8" s="171"/>
      <c r="F8" s="171"/>
      <c r="G8" s="171">
        <v>342000</v>
      </c>
      <c r="H8" s="171"/>
      <c r="I8" s="172">
        <f>SUM(B8:H8)</f>
        <v>2307720</v>
      </c>
      <c r="J8" s="43"/>
      <c r="K8" s="11"/>
      <c r="L8" s="11"/>
      <c r="M8" s="19"/>
      <c r="N8" s="11"/>
      <c r="O8" s="11"/>
      <c r="P8" s="11"/>
      <c r="Q8" s="11"/>
      <c r="R8" s="11"/>
      <c r="S8" s="11"/>
      <c r="T8" s="262"/>
    </row>
    <row r="9" spans="1:26">
      <c r="A9" s="169" t="s">
        <v>28</v>
      </c>
      <c r="B9" s="170">
        <v>2301000</v>
      </c>
      <c r="C9" s="170">
        <v>60000</v>
      </c>
      <c r="D9" s="171">
        <v>0</v>
      </c>
      <c r="E9" s="171">
        <v>0</v>
      </c>
      <c r="F9" s="171">
        <v>0</v>
      </c>
      <c r="G9" s="171">
        <v>312000</v>
      </c>
      <c r="H9" s="171">
        <v>24000</v>
      </c>
      <c r="I9" s="172">
        <f t="shared" ref="I9:I27" si="0">SUM(B9:H9)</f>
        <v>2697000</v>
      </c>
      <c r="J9" s="11">
        <v>0</v>
      </c>
      <c r="K9" s="11">
        <v>252000</v>
      </c>
      <c r="L9" s="11">
        <v>30000</v>
      </c>
      <c r="M9" s="19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262"/>
      <c r="U9" s="16" t="s">
        <v>29</v>
      </c>
    </row>
    <row r="10" spans="1:26">
      <c r="A10" s="169" t="s">
        <v>30</v>
      </c>
      <c r="B10" s="170">
        <v>4407000</v>
      </c>
      <c r="C10" s="170">
        <v>121200</v>
      </c>
      <c r="D10" s="170">
        <v>109200</v>
      </c>
      <c r="E10" s="171">
        <v>0</v>
      </c>
      <c r="F10" s="171">
        <v>0</v>
      </c>
      <c r="G10" s="171">
        <v>1387080</v>
      </c>
      <c r="H10" s="171">
        <v>84960</v>
      </c>
      <c r="I10" s="172">
        <f t="shared" si="0"/>
        <v>6109440</v>
      </c>
      <c r="J10" s="11">
        <v>0</v>
      </c>
      <c r="K10" s="19">
        <v>300000</v>
      </c>
      <c r="L10" s="11">
        <v>13700</v>
      </c>
      <c r="M10" s="19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262"/>
      <c r="U10" s="15" t="s">
        <v>5</v>
      </c>
      <c r="V10" s="4">
        <f>SUM(B27:D27)</f>
        <v>27328340</v>
      </c>
    </row>
    <row r="11" spans="1:26" ht="21.5" thickBot="1">
      <c r="A11" s="182" t="s">
        <v>31</v>
      </c>
      <c r="B11" s="183">
        <v>355980</v>
      </c>
      <c r="C11" s="184">
        <v>0</v>
      </c>
      <c r="D11" s="184">
        <v>0</v>
      </c>
      <c r="E11" s="184">
        <v>0</v>
      </c>
      <c r="F11" s="184">
        <v>0</v>
      </c>
      <c r="G11" s="184">
        <v>0</v>
      </c>
      <c r="H11" s="184">
        <v>0</v>
      </c>
      <c r="I11" s="185">
        <f t="shared" si="0"/>
        <v>355980</v>
      </c>
      <c r="J11" s="11">
        <v>0</v>
      </c>
      <c r="K11" s="11">
        <v>0</v>
      </c>
      <c r="L11" s="11">
        <v>30000</v>
      </c>
      <c r="M11" s="19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262"/>
      <c r="U11" s="15" t="s">
        <v>23</v>
      </c>
      <c r="V11" s="4" cm="1">
        <f t="array" ref="V11:W11">E27:F27</f>
        <v>363000</v>
      </c>
      <c r="W11" s="4">
        <v>0</v>
      </c>
    </row>
    <row r="12" spans="1:26">
      <c r="A12" s="173" t="s">
        <v>32</v>
      </c>
      <c r="B12" s="174">
        <v>402660</v>
      </c>
      <c r="C12" s="175">
        <v>0</v>
      </c>
      <c r="D12" s="175">
        <v>0</v>
      </c>
      <c r="E12" s="175">
        <v>0</v>
      </c>
      <c r="F12" s="175">
        <v>0</v>
      </c>
      <c r="G12" s="175">
        <v>432000</v>
      </c>
      <c r="H12" s="175">
        <v>96000</v>
      </c>
      <c r="I12" s="181">
        <f t="shared" si="0"/>
        <v>930660</v>
      </c>
      <c r="J12" s="11">
        <v>0</v>
      </c>
      <c r="K12" s="11">
        <v>120000</v>
      </c>
      <c r="L12" s="11">
        <v>40000</v>
      </c>
      <c r="M12" s="19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262"/>
      <c r="U12" s="15" t="s">
        <v>24</v>
      </c>
      <c r="V12" s="4">
        <f>G27+H27</f>
        <v>13735212</v>
      </c>
      <c r="W12" s="4">
        <f>V10+V11+V12</f>
        <v>41426552</v>
      </c>
      <c r="Z12" s="76"/>
    </row>
    <row r="13" spans="1:26" ht="21.5" thickBot="1">
      <c r="A13" s="182" t="s">
        <v>33</v>
      </c>
      <c r="B13" s="183">
        <v>476000</v>
      </c>
      <c r="C13" s="184">
        <v>0</v>
      </c>
      <c r="D13" s="184">
        <v>0</v>
      </c>
      <c r="E13" s="183">
        <v>363000</v>
      </c>
      <c r="F13" s="184">
        <v>0</v>
      </c>
      <c r="G13" s="184">
        <v>1730600</v>
      </c>
      <c r="H13" s="184">
        <v>288000</v>
      </c>
      <c r="I13" s="186">
        <f t="shared" si="0"/>
        <v>2857600</v>
      </c>
      <c r="J13" s="11">
        <v>0</v>
      </c>
      <c r="K13" s="11">
        <v>0</v>
      </c>
      <c r="L13" s="11">
        <v>0</v>
      </c>
      <c r="M13" s="19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262"/>
      <c r="U13" s="15" t="s">
        <v>34</v>
      </c>
      <c r="V13" s="4">
        <f>SUM(B29)</f>
        <v>8825450</v>
      </c>
      <c r="W13" s="4">
        <f>SUM(V13)</f>
        <v>8825450</v>
      </c>
    </row>
    <row r="14" spans="1:26" ht="22.5">
      <c r="A14" s="173" t="s">
        <v>35</v>
      </c>
      <c r="B14" s="174">
        <v>1872300</v>
      </c>
      <c r="C14" s="175">
        <v>78000</v>
      </c>
      <c r="D14" s="175">
        <v>0</v>
      </c>
      <c r="E14" s="175">
        <v>0</v>
      </c>
      <c r="F14" s="175">
        <v>0</v>
      </c>
      <c r="G14" s="175">
        <v>749700</v>
      </c>
      <c r="H14" s="175">
        <v>29900</v>
      </c>
      <c r="I14" s="176">
        <f t="shared" si="0"/>
        <v>2729900</v>
      </c>
      <c r="J14" s="11">
        <v>0</v>
      </c>
      <c r="K14" s="11">
        <v>156000</v>
      </c>
      <c r="L14" s="11">
        <v>5000</v>
      </c>
      <c r="M14" s="19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262"/>
      <c r="V14" s="29">
        <f>SUM(V10:V13)</f>
        <v>50252002</v>
      </c>
      <c r="W14" s="4">
        <f>SUM(W12:W13)</f>
        <v>50252002</v>
      </c>
    </row>
    <row r="15" spans="1:26">
      <c r="A15" s="177" t="s">
        <v>39</v>
      </c>
      <c r="B15" s="178"/>
      <c r="C15" s="178"/>
      <c r="D15" s="178"/>
      <c r="E15" s="179">
        <v>0</v>
      </c>
      <c r="F15" s="179">
        <v>0</v>
      </c>
      <c r="G15" s="179">
        <v>362160</v>
      </c>
      <c r="H15" s="179"/>
      <c r="I15" s="180">
        <f t="shared" si="0"/>
        <v>362160</v>
      </c>
      <c r="J15" s="11">
        <v>0</v>
      </c>
      <c r="K15" s="11"/>
      <c r="L15" s="11"/>
      <c r="M15" s="19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262"/>
    </row>
    <row r="16" spans="1:26">
      <c r="A16" s="187" t="s">
        <v>40</v>
      </c>
      <c r="B16" s="183">
        <v>393600</v>
      </c>
      <c r="C16" s="184">
        <v>0</v>
      </c>
      <c r="D16" s="183"/>
      <c r="E16" s="184">
        <v>0</v>
      </c>
      <c r="F16" s="184"/>
      <c r="G16" s="184"/>
      <c r="H16" s="184"/>
      <c r="I16" s="188">
        <f>SUM(B16:H16)</f>
        <v>393600</v>
      </c>
      <c r="J16" s="11"/>
      <c r="K16" s="11"/>
      <c r="L16" s="11"/>
      <c r="M16" s="19"/>
      <c r="N16" s="11"/>
      <c r="O16" s="11"/>
      <c r="P16" s="11"/>
      <c r="Q16" s="11"/>
      <c r="R16" s="11"/>
      <c r="S16" s="11"/>
      <c r="T16" s="262"/>
    </row>
    <row r="17" spans="1:24">
      <c r="A17" s="146" t="s">
        <v>41</v>
      </c>
      <c r="B17" s="32">
        <v>1515060</v>
      </c>
      <c r="C17" s="32">
        <v>60000</v>
      </c>
      <c r="D17" s="32">
        <v>3000</v>
      </c>
      <c r="E17" s="31">
        <v>0</v>
      </c>
      <c r="F17" s="31">
        <v>0</v>
      </c>
      <c r="G17" s="31">
        <v>706662</v>
      </c>
      <c r="H17" s="31">
        <v>126000</v>
      </c>
      <c r="I17" s="44">
        <f t="shared" si="0"/>
        <v>2410722</v>
      </c>
      <c r="J17" s="11">
        <v>0</v>
      </c>
      <c r="K17" s="11">
        <v>110000</v>
      </c>
      <c r="L17" s="11">
        <v>27000</v>
      </c>
      <c r="M17" s="19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263"/>
    </row>
    <row r="18" spans="1:24" ht="21.5" thickBot="1">
      <c r="A18" s="189" t="s">
        <v>43</v>
      </c>
      <c r="B18" s="190">
        <v>1343760</v>
      </c>
      <c r="C18" s="190">
        <v>84000</v>
      </c>
      <c r="D18" s="190">
        <v>24000</v>
      </c>
      <c r="E18" s="191">
        <v>0</v>
      </c>
      <c r="F18" s="191"/>
      <c r="G18" s="191">
        <v>164682</v>
      </c>
      <c r="H18" s="191">
        <v>18360</v>
      </c>
      <c r="I18" s="192">
        <f t="shared" si="0"/>
        <v>1634802</v>
      </c>
      <c r="J18" s="11"/>
      <c r="K18" s="11"/>
      <c r="L18" s="11"/>
      <c r="M18" s="19"/>
      <c r="N18" s="11"/>
      <c r="O18" s="11"/>
      <c r="P18" s="11"/>
      <c r="Q18" s="11"/>
      <c r="R18" s="11"/>
      <c r="S18" s="11"/>
      <c r="T18" s="263"/>
    </row>
    <row r="19" spans="1:24">
      <c r="A19" s="147" t="s">
        <v>45</v>
      </c>
      <c r="B19" s="32">
        <v>369300</v>
      </c>
      <c r="C19" s="31">
        <v>0</v>
      </c>
      <c r="D19" s="32"/>
      <c r="E19" s="31">
        <v>0</v>
      </c>
      <c r="F19" s="31">
        <v>0</v>
      </c>
      <c r="G19" s="31">
        <v>1680078</v>
      </c>
      <c r="H19" s="31">
        <v>564000</v>
      </c>
      <c r="I19" s="45">
        <f t="shared" si="0"/>
        <v>2613378</v>
      </c>
      <c r="J19" s="11">
        <v>0</v>
      </c>
      <c r="K19" s="11">
        <v>0</v>
      </c>
      <c r="L19" s="11">
        <v>0</v>
      </c>
      <c r="M19" s="19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</row>
    <row r="20" spans="1:24" ht="21.5" thickBot="1">
      <c r="A20" s="191" t="s">
        <v>46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216000</v>
      </c>
      <c r="H20" s="191">
        <v>48000</v>
      </c>
      <c r="I20" s="206">
        <f t="shared" si="0"/>
        <v>264000</v>
      </c>
      <c r="J20" s="11">
        <v>0</v>
      </c>
      <c r="K20" s="11">
        <v>0</v>
      </c>
      <c r="L20" s="11">
        <v>0</v>
      </c>
      <c r="M20" s="19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</row>
    <row r="21" spans="1:24" ht="21.5" thickBot="1">
      <c r="A21" s="203" t="s">
        <v>47</v>
      </c>
      <c r="B21" s="204">
        <v>821000</v>
      </c>
      <c r="C21" s="204">
        <v>42000</v>
      </c>
      <c r="D21" s="204"/>
      <c r="E21" s="35">
        <v>0</v>
      </c>
      <c r="F21" s="35">
        <v>0</v>
      </c>
      <c r="G21" s="35">
        <v>150500</v>
      </c>
      <c r="H21" s="35">
        <v>24000</v>
      </c>
      <c r="I21" s="205">
        <f t="shared" si="0"/>
        <v>1037500</v>
      </c>
      <c r="J21" s="11">
        <v>0</v>
      </c>
      <c r="K21" s="11">
        <v>60000</v>
      </c>
      <c r="L21" s="11">
        <v>0</v>
      </c>
      <c r="M21" s="19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</row>
    <row r="22" spans="1:24" ht="21.5" thickBot="1">
      <c r="A22" s="202" t="s">
        <v>122</v>
      </c>
      <c r="B22" s="193">
        <v>746900</v>
      </c>
      <c r="C22" s="193">
        <v>18000</v>
      </c>
      <c r="D22" s="193"/>
      <c r="E22" s="194"/>
      <c r="F22" s="194"/>
      <c r="G22" s="194">
        <v>172400</v>
      </c>
      <c r="H22" s="194">
        <v>2900</v>
      </c>
      <c r="I22" s="199">
        <f>SUM(B22:H22)</f>
        <v>940200</v>
      </c>
      <c r="J22" s="11"/>
      <c r="K22" s="11"/>
      <c r="L22" s="11"/>
      <c r="M22" s="19"/>
      <c r="N22" s="11"/>
      <c r="O22" s="11"/>
      <c r="P22" s="11"/>
      <c r="Q22" s="11"/>
      <c r="R22" s="11"/>
      <c r="S22" s="11"/>
    </row>
    <row r="23" spans="1:24" ht="21.5" thickBot="1">
      <c r="A23" s="200" t="s">
        <v>44</v>
      </c>
      <c r="B23" s="196">
        <v>313100</v>
      </c>
      <c r="C23" s="197">
        <v>0</v>
      </c>
      <c r="D23" s="196"/>
      <c r="E23" s="197">
        <v>0</v>
      </c>
      <c r="F23" s="197"/>
      <c r="G23" s="197"/>
      <c r="H23" s="197"/>
      <c r="I23" s="201">
        <f t="shared" ref="I23" si="1">SUM(B23:H23)</f>
        <v>313100</v>
      </c>
      <c r="J23" s="11"/>
      <c r="K23" s="11"/>
      <c r="L23" s="11"/>
      <c r="M23" s="19"/>
      <c r="N23" s="11"/>
      <c r="O23" s="11"/>
      <c r="P23" s="11"/>
      <c r="Q23" s="11"/>
      <c r="R23" s="11"/>
      <c r="S23" s="11"/>
    </row>
    <row r="24" spans="1:24" ht="21.5" thickBot="1">
      <c r="A24" s="195" t="s">
        <v>48</v>
      </c>
      <c r="B24" s="196">
        <v>393600</v>
      </c>
      <c r="C24" s="197"/>
      <c r="D24" s="197">
        <v>0</v>
      </c>
      <c r="E24" s="197">
        <v>0</v>
      </c>
      <c r="F24" s="197">
        <v>0</v>
      </c>
      <c r="G24" s="197"/>
      <c r="H24" s="197"/>
      <c r="I24" s="198">
        <f t="shared" si="0"/>
        <v>393600</v>
      </c>
      <c r="J24" s="11">
        <v>0</v>
      </c>
      <c r="K24" s="11">
        <v>0</v>
      </c>
      <c r="L24" s="11">
        <v>0</v>
      </c>
      <c r="M24" s="19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</row>
    <row r="25" spans="1:24">
      <c r="A25" s="145" t="s">
        <v>49</v>
      </c>
      <c r="B25" s="32">
        <v>1529880</v>
      </c>
      <c r="C25" s="32">
        <v>60000</v>
      </c>
      <c r="D25" s="31">
        <v>0</v>
      </c>
      <c r="E25" s="31">
        <v>0</v>
      </c>
      <c r="F25" s="31">
        <v>0</v>
      </c>
      <c r="G25" s="31">
        <v>597910</v>
      </c>
      <c r="H25" s="31">
        <v>72000</v>
      </c>
      <c r="I25" s="46">
        <f t="shared" si="0"/>
        <v>2259790</v>
      </c>
      <c r="J25" s="11">
        <v>0</v>
      </c>
      <c r="K25" s="11">
        <v>108000</v>
      </c>
      <c r="L25" s="11">
        <v>18000</v>
      </c>
      <c r="M25" s="19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</row>
    <row r="26" spans="1:24">
      <c r="A26" s="149" t="s">
        <v>50</v>
      </c>
      <c r="B26" s="34">
        <v>2935800</v>
      </c>
      <c r="C26" s="34">
        <v>78000</v>
      </c>
      <c r="D26" s="33">
        <v>0</v>
      </c>
      <c r="E26" s="33">
        <v>0</v>
      </c>
      <c r="F26" s="33">
        <v>0</v>
      </c>
      <c r="G26" s="33">
        <v>1734340</v>
      </c>
      <c r="H26" s="33">
        <v>341100</v>
      </c>
      <c r="I26" s="47">
        <f t="shared" si="0"/>
        <v>5089240</v>
      </c>
      <c r="J26" s="11">
        <v>0</v>
      </c>
      <c r="K26" s="11">
        <v>234000</v>
      </c>
      <c r="L26" s="11">
        <v>34000</v>
      </c>
      <c r="M26" s="19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</row>
    <row r="27" spans="1:24" s="2" customFormat="1">
      <c r="A27" s="36" t="s">
        <v>52</v>
      </c>
      <c r="B27" s="207">
        <f t="shared" ref="B27:S27" si="2">SUM(B7:B26)</f>
        <v>26096540</v>
      </c>
      <c r="C27" s="37">
        <f t="shared" si="2"/>
        <v>890400</v>
      </c>
      <c r="D27" s="37">
        <f t="shared" si="2"/>
        <v>341400</v>
      </c>
      <c r="E27" s="38">
        <f>SUM(E13:E26)</f>
        <v>363000</v>
      </c>
      <c r="F27" s="37">
        <f t="shared" si="2"/>
        <v>0</v>
      </c>
      <c r="G27" s="39">
        <f t="shared" si="2"/>
        <v>11895992</v>
      </c>
      <c r="H27" s="40">
        <f t="shared" si="2"/>
        <v>1839220</v>
      </c>
      <c r="I27" s="40">
        <f t="shared" si="0"/>
        <v>41426552</v>
      </c>
      <c r="J27" s="20">
        <f t="shared" si="2"/>
        <v>0</v>
      </c>
      <c r="K27" s="20">
        <f t="shared" si="2"/>
        <v>1990000</v>
      </c>
      <c r="L27" s="20">
        <f t="shared" si="2"/>
        <v>317300</v>
      </c>
      <c r="M27" s="21">
        <f t="shared" si="2"/>
        <v>30000</v>
      </c>
      <c r="N27" s="20">
        <f t="shared" si="2"/>
        <v>650000</v>
      </c>
      <c r="O27" s="20">
        <f t="shared" si="2"/>
        <v>32000</v>
      </c>
      <c r="P27" s="20">
        <f t="shared" si="2"/>
        <v>29200</v>
      </c>
      <c r="Q27" s="20">
        <f t="shared" si="2"/>
        <v>473000</v>
      </c>
      <c r="R27" s="20">
        <f t="shared" si="2"/>
        <v>2748600</v>
      </c>
      <c r="S27" s="20">
        <f t="shared" si="2"/>
        <v>1000000</v>
      </c>
      <c r="T27" s="27"/>
      <c r="U27" s="2">
        <f>SUM(K27:S27)</f>
        <v>7270100</v>
      </c>
      <c r="X27" s="2">
        <f>SUM(K27:S27)</f>
        <v>7270100</v>
      </c>
    </row>
    <row r="28" spans="1:24" s="3" customFormat="1" ht="9" customHeight="1">
      <c r="A28" s="12"/>
      <c r="B28" s="13"/>
      <c r="C28" s="14"/>
      <c r="D28" s="13"/>
      <c r="E28" s="14"/>
      <c r="F28" s="14"/>
      <c r="G28" s="14"/>
      <c r="H28" s="14"/>
      <c r="I28" s="14"/>
      <c r="J28" s="14"/>
      <c r="K28" s="13"/>
      <c r="L28" s="14"/>
      <c r="M28" s="22"/>
      <c r="N28" s="14"/>
      <c r="O28" s="14"/>
      <c r="P28" s="14"/>
      <c r="Q28" s="14"/>
      <c r="R28" s="13"/>
      <c r="S28" s="14"/>
      <c r="T28" s="28"/>
    </row>
    <row r="29" spans="1:24" ht="21.75" customHeight="1">
      <c r="A29" s="3" t="s">
        <v>56</v>
      </c>
      <c r="B29" s="264">
        <f>SUM(B30:C38)</f>
        <v>8825450</v>
      </c>
      <c r="C29" s="264"/>
    </row>
    <row r="30" spans="1:24" ht="21.75" customHeight="1">
      <c r="A30" s="4" t="s">
        <v>57</v>
      </c>
      <c r="B30" s="259">
        <v>2531400</v>
      </c>
      <c r="C30" s="259"/>
      <c r="E30" s="78" t="s">
        <v>58</v>
      </c>
      <c r="F30" s="78"/>
      <c r="G30" s="78"/>
      <c r="H30" s="4">
        <v>138449950</v>
      </c>
    </row>
    <row r="31" spans="1:24" ht="21.75" customHeight="1">
      <c r="A31" s="4" t="s">
        <v>59</v>
      </c>
      <c r="B31" s="259">
        <v>448850</v>
      </c>
      <c r="C31" s="259"/>
      <c r="E31" s="78" t="s">
        <v>60</v>
      </c>
      <c r="F31" s="78"/>
      <c r="G31" s="78"/>
      <c r="H31" s="4">
        <v>100701350</v>
      </c>
    </row>
    <row r="32" spans="1:24" ht="21.75" customHeight="1">
      <c r="A32" s="4" t="s">
        <v>61</v>
      </c>
      <c r="B32" s="259">
        <v>30000</v>
      </c>
      <c r="C32" s="259"/>
      <c r="E32" s="78" t="s">
        <v>62</v>
      </c>
      <c r="F32" s="78"/>
      <c r="G32" s="78"/>
      <c r="H32" s="4">
        <v>138449950</v>
      </c>
    </row>
    <row r="33" spans="1:19" ht="21.75" customHeight="1">
      <c r="A33" s="4" t="s">
        <v>63</v>
      </c>
      <c r="B33" s="259">
        <v>685000</v>
      </c>
      <c r="C33" s="259"/>
    </row>
    <row r="34" spans="1:19" ht="21.75" customHeight="1">
      <c r="A34" s="4" t="s">
        <v>64</v>
      </c>
      <c r="B34" s="259">
        <v>42000</v>
      </c>
      <c r="C34" s="259"/>
    </row>
    <row r="35" spans="1:19" ht="21.75" customHeight="1">
      <c r="A35" s="4" t="s">
        <v>65</v>
      </c>
      <c r="B35" s="259">
        <v>50100</v>
      </c>
      <c r="C35" s="259"/>
    </row>
    <row r="36" spans="1:19" ht="20.25" customHeight="1">
      <c r="A36" s="4" t="s">
        <v>66</v>
      </c>
      <c r="B36" s="259">
        <v>473000</v>
      </c>
      <c r="C36" s="259"/>
      <c r="K36" s="23" t="s">
        <v>53</v>
      </c>
    </row>
    <row r="37" spans="1:19" ht="22.5">
      <c r="A37" s="4" t="s">
        <v>67</v>
      </c>
      <c r="B37" s="259">
        <v>3021100</v>
      </c>
      <c r="C37" s="259"/>
      <c r="E37" s="261" t="s">
        <v>68</v>
      </c>
      <c r="F37" s="261"/>
      <c r="G37" s="261"/>
      <c r="H37" s="261"/>
      <c r="I37" s="168"/>
      <c r="K37" s="253" t="s">
        <v>54</v>
      </c>
      <c r="L37" s="253"/>
      <c r="M37" s="253"/>
      <c r="N37" s="253"/>
      <c r="O37" s="24"/>
      <c r="P37" s="252" t="s">
        <v>69</v>
      </c>
      <c r="Q37" s="252"/>
      <c r="R37" s="252"/>
      <c r="S37" s="16" t="s">
        <v>70</v>
      </c>
    </row>
    <row r="38" spans="1:19">
      <c r="A38" s="4" t="s">
        <v>71</v>
      </c>
      <c r="B38" s="259">
        <v>1544000</v>
      </c>
      <c r="C38" s="259"/>
      <c r="E38" s="168"/>
      <c r="F38" s="168"/>
      <c r="G38" s="168"/>
      <c r="H38" s="168"/>
      <c r="I38" s="168"/>
      <c r="N38" s="25"/>
      <c r="O38" s="25"/>
      <c r="P38" s="247">
        <v>121617900</v>
      </c>
      <c r="Q38" s="247"/>
    </row>
    <row r="39" spans="1:19" ht="21.75" customHeight="1">
      <c r="A39" s="3" t="s">
        <v>72</v>
      </c>
      <c r="B39" s="260">
        <f>I27+B29</f>
        <v>50252002</v>
      </c>
      <c r="C39" s="260"/>
      <c r="E39" s="258" t="s">
        <v>73</v>
      </c>
      <c r="F39" s="258"/>
      <c r="G39" s="258"/>
      <c r="H39" s="258"/>
      <c r="I39" s="168"/>
    </row>
    <row r="40" spans="1:19" ht="24" customHeight="1">
      <c r="A40" s="148" t="s">
        <v>123</v>
      </c>
      <c r="B40" s="260">
        <v>139099950</v>
      </c>
      <c r="C40" s="260"/>
      <c r="E40" s="258" t="s">
        <v>75</v>
      </c>
      <c r="F40" s="258"/>
      <c r="G40" s="258"/>
      <c r="H40" s="258"/>
      <c r="I40" s="168"/>
      <c r="M40" s="26"/>
      <c r="N40" s="26"/>
      <c r="O40" s="26"/>
      <c r="P40" s="249" t="s">
        <v>76</v>
      </c>
      <c r="Q40" s="249"/>
      <c r="R40" s="249"/>
    </row>
    <row r="41" spans="1:19" ht="21.75" customHeight="1">
      <c r="A41" s="256" t="s">
        <v>126</v>
      </c>
      <c r="B41" s="257"/>
      <c r="C41" s="257"/>
      <c r="E41" s="258" t="s">
        <v>77</v>
      </c>
      <c r="F41" s="258"/>
      <c r="G41" s="258"/>
      <c r="H41" s="258"/>
      <c r="I41" s="168"/>
    </row>
    <row r="42" spans="1:19">
      <c r="E42" s="168"/>
      <c r="F42" s="168"/>
      <c r="G42" s="168"/>
      <c r="H42" s="168"/>
      <c r="I42" s="168"/>
    </row>
    <row r="43" spans="1:19">
      <c r="E43" s="168"/>
      <c r="F43" s="168"/>
      <c r="G43" s="168"/>
      <c r="H43" s="168"/>
      <c r="I43" s="168"/>
    </row>
    <row r="44" spans="1:19">
      <c r="E44" s="168"/>
      <c r="F44" s="168"/>
      <c r="G44" s="168"/>
      <c r="H44" s="168"/>
      <c r="I44" s="168"/>
    </row>
    <row r="45" spans="1:19">
      <c r="E45" s="168"/>
      <c r="F45" s="168"/>
      <c r="G45" s="168"/>
      <c r="H45" s="168"/>
      <c r="I45" s="168"/>
    </row>
  </sheetData>
  <mergeCells count="31">
    <mergeCell ref="T7:T11"/>
    <mergeCell ref="T12:T13"/>
    <mergeCell ref="T14:T16"/>
    <mergeCell ref="T17:T18"/>
    <mergeCell ref="B40:C40"/>
    <mergeCell ref="E40:H40"/>
    <mergeCell ref="P40:R40"/>
    <mergeCell ref="B34:C34"/>
    <mergeCell ref="B35:C35"/>
    <mergeCell ref="B36:C36"/>
    <mergeCell ref="B29:C29"/>
    <mergeCell ref="B30:C30"/>
    <mergeCell ref="B31:C31"/>
    <mergeCell ref="B32:C32"/>
    <mergeCell ref="B33:C33"/>
    <mergeCell ref="A41:C41"/>
    <mergeCell ref="E41:H41"/>
    <mergeCell ref="K37:N37"/>
    <mergeCell ref="P37:R37"/>
    <mergeCell ref="B38:C38"/>
    <mergeCell ref="P38:Q38"/>
    <mergeCell ref="B39:C39"/>
    <mergeCell ref="E39:H39"/>
    <mergeCell ref="B37:C37"/>
    <mergeCell ref="E37:H37"/>
    <mergeCell ref="A2:I2"/>
    <mergeCell ref="A3:I3"/>
    <mergeCell ref="B5:D5"/>
    <mergeCell ref="E5:H5"/>
    <mergeCell ref="J5:R5"/>
    <mergeCell ref="A5:A6"/>
  </mergeCells>
  <pageMargins left="3.9370078740157501E-2" right="0.23622047244094499" top="0.55118110236220497" bottom="0.15748031496063" header="0.118110236220472" footer="0.118110236220472"/>
  <pageSetup scale="85" orientation="portrait" r:id="rId1"/>
  <ignoredErrors>
    <ignoredError sqref="E27" formula="1" formulaRange="1"/>
    <ignoredError sqref="I27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Y36"/>
  <sheetViews>
    <sheetView workbookViewId="0">
      <selection activeCell="H22" sqref="H22"/>
    </sheetView>
  </sheetViews>
  <sheetFormatPr defaultColWidth="9" defaultRowHeight="21"/>
  <cols>
    <col min="1" max="1" width="28.75" style="208" customWidth="1"/>
    <col min="2" max="2" width="11" style="208" customWidth="1"/>
    <col min="3" max="3" width="8.4140625" style="208" customWidth="1"/>
    <col min="4" max="4" width="8.25" style="208" customWidth="1"/>
    <col min="5" max="5" width="9.1640625" style="208" bestFit="1" customWidth="1"/>
    <col min="6" max="6" width="8.4140625" style="208" customWidth="1"/>
    <col min="7" max="7" width="12" style="208" customWidth="1"/>
    <col min="8" max="8" width="10.75" style="208" customWidth="1"/>
    <col min="9" max="9" width="10.58203125" style="208" customWidth="1"/>
    <col min="10" max="10" width="8.75" style="208" hidden="1" customWidth="1"/>
    <col min="11" max="11" width="8.4140625" style="208" hidden="1" customWidth="1"/>
    <col min="12" max="12" width="9.4140625" style="209" hidden="1" customWidth="1"/>
    <col min="13" max="14" width="9.25" style="208" hidden="1" customWidth="1"/>
    <col min="15" max="15" width="8.58203125" style="208" hidden="1" customWidth="1"/>
    <col min="16" max="16" width="7.75" style="208" hidden="1" customWidth="1"/>
    <col min="17" max="17" width="8.83203125" style="208" hidden="1" customWidth="1"/>
    <col min="18" max="18" width="12.58203125" style="208" customWidth="1"/>
    <col min="19" max="19" width="19.75" style="208" customWidth="1"/>
    <col min="20" max="20" width="11.25" style="208" customWidth="1"/>
    <col min="21" max="21" width="10.4140625" style="208" customWidth="1"/>
    <col min="22" max="22" width="9" style="208"/>
    <col min="23" max="23" width="10" style="208" bestFit="1" customWidth="1"/>
    <col min="24" max="24" width="10" style="208" customWidth="1"/>
    <col min="25" max="25" width="9.1640625" style="208" bestFit="1" customWidth="1"/>
    <col min="26" max="16384" width="9" style="208"/>
  </cols>
  <sheetData>
    <row r="1" spans="1:24" ht="7.5" customHeight="1"/>
    <row r="2" spans="1:24" s="211" customFormat="1" ht="23.25" customHeight="1">
      <c r="A2" s="265" t="s">
        <v>25</v>
      </c>
      <c r="B2" s="265"/>
      <c r="C2" s="265"/>
      <c r="D2" s="265"/>
      <c r="E2" s="265"/>
      <c r="F2" s="265"/>
      <c r="G2" s="265"/>
      <c r="H2" s="265"/>
      <c r="I2" s="265"/>
      <c r="J2" s="210"/>
      <c r="K2" s="210"/>
      <c r="L2" s="210"/>
      <c r="M2" s="210"/>
      <c r="N2" s="210"/>
      <c r="O2" s="210"/>
      <c r="P2" s="210"/>
      <c r="Q2" s="210"/>
    </row>
    <row r="3" spans="1:24" s="211" customFormat="1" ht="23">
      <c r="A3" s="266" t="s">
        <v>0</v>
      </c>
      <c r="B3" s="266"/>
      <c r="C3" s="266"/>
      <c r="D3" s="266"/>
      <c r="E3" s="266"/>
      <c r="F3" s="266"/>
      <c r="G3" s="266"/>
      <c r="H3" s="266"/>
      <c r="I3" s="266"/>
      <c r="J3" s="210"/>
      <c r="K3" s="210"/>
      <c r="L3" s="210"/>
      <c r="M3" s="210"/>
      <c r="N3" s="210"/>
      <c r="O3" s="210"/>
      <c r="P3" s="210"/>
      <c r="Q3" s="210"/>
    </row>
    <row r="4" spans="1:24" ht="11.25" customHeight="1"/>
    <row r="5" spans="1:24" ht="18.75" customHeight="1">
      <c r="A5" s="270" t="s">
        <v>26</v>
      </c>
      <c r="B5" s="267" t="s">
        <v>1</v>
      </c>
      <c r="C5" s="267"/>
      <c r="D5" s="267"/>
      <c r="E5" s="267" t="s">
        <v>2</v>
      </c>
      <c r="F5" s="267"/>
      <c r="G5" s="267"/>
      <c r="H5" s="267"/>
      <c r="I5" s="213"/>
      <c r="J5" s="268"/>
      <c r="K5" s="268"/>
      <c r="L5" s="268"/>
      <c r="M5" s="268"/>
      <c r="N5" s="268"/>
      <c r="O5" s="268"/>
      <c r="P5" s="268"/>
      <c r="Q5" s="269"/>
    </row>
    <row r="6" spans="1:24" ht="65.25" customHeight="1">
      <c r="A6" s="270"/>
      <c r="B6" s="212" t="s">
        <v>5</v>
      </c>
      <c r="C6" s="214" t="s">
        <v>6</v>
      </c>
      <c r="D6" s="212" t="s">
        <v>7</v>
      </c>
      <c r="E6" s="215" t="s">
        <v>8</v>
      </c>
      <c r="F6" s="216" t="s">
        <v>9</v>
      </c>
      <c r="G6" s="214" t="s">
        <v>10</v>
      </c>
      <c r="H6" s="215" t="s">
        <v>11</v>
      </c>
      <c r="I6" s="217" t="s">
        <v>12</v>
      </c>
      <c r="J6" s="212" t="s">
        <v>14</v>
      </c>
      <c r="K6" s="214" t="s">
        <v>15</v>
      </c>
      <c r="L6" s="214" t="s">
        <v>16</v>
      </c>
      <c r="M6" s="214" t="s">
        <v>17</v>
      </c>
      <c r="N6" s="214" t="s">
        <v>18</v>
      </c>
      <c r="O6" s="215" t="s">
        <v>19</v>
      </c>
      <c r="P6" s="214" t="s">
        <v>20</v>
      </c>
      <c r="Q6" s="212" t="s">
        <v>21</v>
      </c>
    </row>
    <row r="7" spans="1:24">
      <c r="A7" s="218" t="s">
        <v>78</v>
      </c>
      <c r="B7" s="219">
        <v>4613830</v>
      </c>
      <c r="C7" s="219">
        <v>229200</v>
      </c>
      <c r="D7" s="219">
        <v>205200</v>
      </c>
      <c r="E7" s="219">
        <v>344000</v>
      </c>
      <c r="F7" s="219" t="s">
        <v>79</v>
      </c>
      <c r="G7" s="219">
        <v>3278030</v>
      </c>
      <c r="H7" s="219">
        <v>252000</v>
      </c>
      <c r="I7" s="213">
        <f t="shared" ref="I7:I16" si="0">SUM(B7:H7)</f>
        <v>8922260</v>
      </c>
      <c r="J7" s="218">
        <v>650000</v>
      </c>
      <c r="K7" s="218">
        <v>119600</v>
      </c>
      <c r="L7" s="220">
        <v>30000</v>
      </c>
      <c r="M7" s="218">
        <v>650000</v>
      </c>
      <c r="N7" s="218">
        <v>32000</v>
      </c>
      <c r="O7" s="218">
        <v>29200</v>
      </c>
      <c r="P7" s="218">
        <v>473000</v>
      </c>
      <c r="Q7" s="218">
        <v>2748600</v>
      </c>
      <c r="W7" s="208">
        <v>1149000</v>
      </c>
    </row>
    <row r="8" spans="1:24">
      <c r="A8" s="218" t="s">
        <v>80</v>
      </c>
      <c r="B8" s="219">
        <v>3429980</v>
      </c>
      <c r="C8" s="219">
        <v>112200</v>
      </c>
      <c r="D8" s="219">
        <v>98700</v>
      </c>
      <c r="E8" s="219"/>
      <c r="F8" s="219" t="s">
        <v>79</v>
      </c>
      <c r="G8" s="219">
        <v>1343160</v>
      </c>
      <c r="H8" s="219">
        <v>39660</v>
      </c>
      <c r="I8" s="213">
        <f t="shared" si="0"/>
        <v>5023700</v>
      </c>
      <c r="J8" s="218">
        <v>60000</v>
      </c>
      <c r="K8" s="218">
        <v>0</v>
      </c>
      <c r="L8" s="220">
        <v>0</v>
      </c>
      <c r="M8" s="218">
        <v>0</v>
      </c>
      <c r="N8" s="218">
        <v>0</v>
      </c>
      <c r="O8" s="218">
        <v>0</v>
      </c>
      <c r="P8" s="218">
        <v>0</v>
      </c>
      <c r="Q8" s="218">
        <v>0</v>
      </c>
      <c r="S8" s="221" t="s">
        <v>81</v>
      </c>
      <c r="T8" s="208" t="s">
        <v>82</v>
      </c>
    </row>
    <row r="9" spans="1:24">
      <c r="A9" s="218" t="s">
        <v>83</v>
      </c>
      <c r="B9" s="219">
        <v>3849990</v>
      </c>
      <c r="C9" s="219">
        <v>138000</v>
      </c>
      <c r="D9" s="219" t="s">
        <v>79</v>
      </c>
      <c r="E9" s="219" t="s">
        <v>79</v>
      </c>
      <c r="F9" s="219" t="s">
        <v>79</v>
      </c>
      <c r="G9" s="219">
        <v>2528220</v>
      </c>
      <c r="H9" s="219">
        <v>273500</v>
      </c>
      <c r="I9" s="213">
        <f t="shared" si="0"/>
        <v>6789710</v>
      </c>
      <c r="J9" s="218">
        <v>0</v>
      </c>
      <c r="K9" s="218">
        <v>0</v>
      </c>
      <c r="L9" s="220">
        <v>0</v>
      </c>
      <c r="M9" s="218">
        <v>0</v>
      </c>
      <c r="N9" s="218">
        <v>0</v>
      </c>
      <c r="O9" s="218">
        <v>0</v>
      </c>
      <c r="P9" s="218">
        <v>0</v>
      </c>
      <c r="Q9" s="218">
        <v>0</v>
      </c>
      <c r="R9" s="208" t="s">
        <v>36</v>
      </c>
      <c r="S9" s="208">
        <v>2868380</v>
      </c>
      <c r="T9" s="208">
        <v>1629860</v>
      </c>
      <c r="U9" s="222">
        <v>1238520</v>
      </c>
    </row>
    <row r="10" spans="1:24">
      <c r="A10" s="218" t="s">
        <v>84</v>
      </c>
      <c r="B10" s="219">
        <v>2927900</v>
      </c>
      <c r="C10" s="219">
        <v>144000</v>
      </c>
      <c r="D10" s="219">
        <v>36800</v>
      </c>
      <c r="E10" s="219" t="s">
        <v>79</v>
      </c>
      <c r="F10" s="219" t="s">
        <v>79</v>
      </c>
      <c r="G10" s="219">
        <v>2473800</v>
      </c>
      <c r="H10" s="219">
        <v>510000</v>
      </c>
      <c r="I10" s="213">
        <f t="shared" si="0"/>
        <v>6092500</v>
      </c>
      <c r="J10" s="218">
        <v>60000</v>
      </c>
      <c r="K10" s="218">
        <v>0</v>
      </c>
      <c r="L10" s="220">
        <v>0</v>
      </c>
      <c r="M10" s="218">
        <v>0</v>
      </c>
      <c r="N10" s="218">
        <v>0</v>
      </c>
      <c r="O10" s="218">
        <v>0</v>
      </c>
      <c r="P10" s="218">
        <v>0</v>
      </c>
      <c r="Q10" s="218">
        <v>0</v>
      </c>
      <c r="R10" s="208" t="s">
        <v>85</v>
      </c>
      <c r="S10" s="208">
        <v>246000</v>
      </c>
      <c r="T10" s="208">
        <v>168000</v>
      </c>
      <c r="U10" s="222">
        <v>78000</v>
      </c>
    </row>
    <row r="11" spans="1:24">
      <c r="A11" s="218" t="s">
        <v>86</v>
      </c>
      <c r="B11" s="219">
        <v>2183910</v>
      </c>
      <c r="C11" s="219">
        <v>120000</v>
      </c>
      <c r="D11" s="219" t="s">
        <v>79</v>
      </c>
      <c r="E11" s="219" t="s">
        <v>79</v>
      </c>
      <c r="F11" s="219" t="s">
        <v>79</v>
      </c>
      <c r="G11" s="219">
        <v>1529420</v>
      </c>
      <c r="H11" s="219">
        <v>48000</v>
      </c>
      <c r="I11" s="213">
        <f t="shared" si="0"/>
        <v>3881330</v>
      </c>
      <c r="J11" s="218"/>
      <c r="K11" s="218"/>
      <c r="L11" s="220"/>
      <c r="M11" s="218"/>
      <c r="N11" s="218"/>
      <c r="O11" s="218"/>
      <c r="P11" s="218"/>
      <c r="Q11" s="218"/>
      <c r="R11" s="208" t="s">
        <v>37</v>
      </c>
      <c r="S11" s="208">
        <v>317760</v>
      </c>
      <c r="T11" s="208">
        <v>24000</v>
      </c>
      <c r="U11" s="222">
        <v>293760</v>
      </c>
      <c r="X11" s="208">
        <v>1149620</v>
      </c>
    </row>
    <row r="12" spans="1:24">
      <c r="A12" s="218" t="s">
        <v>87</v>
      </c>
      <c r="B12" s="219">
        <v>1388040</v>
      </c>
      <c r="C12" s="219">
        <v>39000</v>
      </c>
      <c r="D12" s="219">
        <v>1890</v>
      </c>
      <c r="E12" s="219" t="s">
        <v>79</v>
      </c>
      <c r="F12" s="219" t="s">
        <v>79</v>
      </c>
      <c r="G12" s="219">
        <v>309360</v>
      </c>
      <c r="H12" s="219">
        <v>14160</v>
      </c>
      <c r="I12" s="213">
        <f t="shared" si="0"/>
        <v>1752450</v>
      </c>
      <c r="J12" s="218"/>
      <c r="K12" s="218"/>
      <c r="L12" s="220"/>
      <c r="M12" s="218"/>
      <c r="N12" s="218"/>
      <c r="O12" s="218"/>
      <c r="P12" s="218"/>
      <c r="Q12" s="218"/>
      <c r="R12" s="208" t="s">
        <v>14</v>
      </c>
      <c r="S12" s="208">
        <v>2184000</v>
      </c>
      <c r="T12" s="208">
        <v>120000</v>
      </c>
      <c r="U12" s="222">
        <v>2064000</v>
      </c>
    </row>
    <row r="13" spans="1:24">
      <c r="A13" s="218" t="s">
        <v>88</v>
      </c>
      <c r="B13" s="219">
        <v>2323220</v>
      </c>
      <c r="C13" s="219">
        <v>60000</v>
      </c>
      <c r="D13" s="219" t="s">
        <v>79</v>
      </c>
      <c r="E13" s="219" t="s">
        <v>79</v>
      </c>
      <c r="F13" s="219" t="s">
        <v>79</v>
      </c>
      <c r="G13" s="219">
        <v>303360</v>
      </c>
      <c r="H13" s="219">
        <v>12000</v>
      </c>
      <c r="I13" s="213">
        <f t="shared" si="0"/>
        <v>2698580</v>
      </c>
      <c r="J13" s="218"/>
      <c r="K13" s="218"/>
      <c r="L13" s="220"/>
      <c r="M13" s="218"/>
      <c r="N13" s="218"/>
      <c r="O13" s="218"/>
      <c r="P13" s="218"/>
      <c r="Q13" s="218"/>
      <c r="R13" s="208" t="s">
        <v>89</v>
      </c>
      <c r="S13" s="208">
        <v>685100</v>
      </c>
      <c r="T13" s="208">
        <v>40000</v>
      </c>
      <c r="U13" s="222">
        <v>645100</v>
      </c>
    </row>
    <row r="14" spans="1:24">
      <c r="A14" s="218" t="s">
        <v>90</v>
      </c>
      <c r="B14" s="219">
        <v>1443330</v>
      </c>
      <c r="C14" s="219">
        <v>60000</v>
      </c>
      <c r="D14" s="219">
        <v>9780</v>
      </c>
      <c r="E14" s="219" t="s">
        <v>79</v>
      </c>
      <c r="F14" s="219" t="s">
        <v>79</v>
      </c>
      <c r="G14" s="219">
        <v>326640</v>
      </c>
      <c r="H14" s="219" t="s">
        <v>79</v>
      </c>
      <c r="I14" s="213">
        <f t="shared" si="0"/>
        <v>1839750</v>
      </c>
      <c r="J14" s="218"/>
      <c r="K14" s="218"/>
      <c r="L14" s="220"/>
      <c r="M14" s="218"/>
      <c r="N14" s="218"/>
      <c r="O14" s="218"/>
      <c r="P14" s="218"/>
      <c r="Q14" s="218"/>
      <c r="U14" s="208">
        <f>SUM(U9:U13)</f>
        <v>4319380</v>
      </c>
    </row>
    <row r="15" spans="1:24">
      <c r="A15" s="218" t="s">
        <v>91</v>
      </c>
      <c r="B15" s="219">
        <v>311580</v>
      </c>
      <c r="C15" s="219" t="s">
        <v>79</v>
      </c>
      <c r="D15" s="219" t="s">
        <v>79</v>
      </c>
      <c r="E15" s="219" t="s">
        <v>79</v>
      </c>
      <c r="F15" s="219" t="s">
        <v>79</v>
      </c>
      <c r="G15" s="219" t="s">
        <v>79</v>
      </c>
      <c r="H15" s="219" t="s">
        <v>79</v>
      </c>
      <c r="I15" s="213">
        <f t="shared" si="0"/>
        <v>311580</v>
      </c>
      <c r="J15" s="218">
        <v>108000</v>
      </c>
      <c r="K15" s="218">
        <v>18000</v>
      </c>
      <c r="L15" s="220">
        <v>0</v>
      </c>
      <c r="M15" s="218">
        <v>0</v>
      </c>
      <c r="N15" s="218">
        <v>0</v>
      </c>
      <c r="O15" s="218">
        <v>0</v>
      </c>
      <c r="P15" s="218">
        <v>0</v>
      </c>
      <c r="Q15" s="218">
        <v>0</v>
      </c>
    </row>
    <row r="16" spans="1:24" s="222" customFormat="1">
      <c r="A16" s="213" t="s">
        <v>52</v>
      </c>
      <c r="B16" s="223">
        <f>SUM(B7:B15)</f>
        <v>22471780</v>
      </c>
      <c r="C16" s="213">
        <f>SUM(C7:C15)</f>
        <v>902400</v>
      </c>
      <c r="D16" s="223">
        <f>SUM(D7:D15)</f>
        <v>352370</v>
      </c>
      <c r="E16" s="213">
        <f t="shared" ref="E16:H16" si="1">SUM(E7:E15)</f>
        <v>344000</v>
      </c>
      <c r="F16" s="213">
        <f t="shared" si="1"/>
        <v>0</v>
      </c>
      <c r="G16" s="213">
        <f t="shared" si="1"/>
        <v>12091990</v>
      </c>
      <c r="H16" s="213">
        <f t="shared" si="1"/>
        <v>1149320</v>
      </c>
      <c r="I16" s="224">
        <f t="shared" si="0"/>
        <v>37311860</v>
      </c>
      <c r="J16" s="225">
        <f t="shared" ref="J16:Q16" si="2">SUM(J7:J15)</f>
        <v>878000</v>
      </c>
      <c r="K16" s="225">
        <f t="shared" si="2"/>
        <v>137600</v>
      </c>
      <c r="L16" s="226">
        <f t="shared" si="2"/>
        <v>30000</v>
      </c>
      <c r="M16" s="225">
        <f t="shared" si="2"/>
        <v>650000</v>
      </c>
      <c r="N16" s="225">
        <f t="shared" si="2"/>
        <v>32000</v>
      </c>
      <c r="O16" s="225">
        <f t="shared" si="2"/>
        <v>29200</v>
      </c>
      <c r="P16" s="225">
        <f t="shared" si="2"/>
        <v>473000</v>
      </c>
      <c r="Q16" s="225">
        <f t="shared" si="2"/>
        <v>2748600</v>
      </c>
      <c r="R16" s="227">
        <f>SUM(I16:Q16)</f>
        <v>42290260</v>
      </c>
    </row>
    <row r="17" spans="1:25" s="222" customFormat="1" ht="9" customHeight="1">
      <c r="A17" s="228"/>
      <c r="B17" s="229"/>
      <c r="C17" s="230"/>
      <c r="D17" s="229"/>
      <c r="E17" s="230"/>
      <c r="F17" s="230"/>
      <c r="G17" s="230"/>
      <c r="H17" s="230"/>
      <c r="I17" s="230"/>
      <c r="J17" s="229"/>
      <c r="K17" s="230"/>
      <c r="L17" s="231"/>
      <c r="M17" s="230"/>
      <c r="N17" s="230"/>
      <c r="O17" s="230"/>
      <c r="P17" s="230"/>
      <c r="Q17" s="229"/>
      <c r="R17" s="227"/>
    </row>
    <row r="18" spans="1:25" ht="21.75" customHeight="1">
      <c r="A18" s="222" t="s">
        <v>56</v>
      </c>
      <c r="B18" s="271">
        <f>SUM(B19:C28)</f>
        <v>8414850</v>
      </c>
      <c r="C18" s="271"/>
    </row>
    <row r="19" spans="1:25" ht="21.75" customHeight="1">
      <c r="A19" s="208" t="s">
        <v>57</v>
      </c>
      <c r="B19" s="272">
        <v>2081400</v>
      </c>
      <c r="C19" s="272"/>
      <c r="E19" s="232" t="s">
        <v>58</v>
      </c>
      <c r="F19" s="232"/>
      <c r="G19" s="232"/>
      <c r="H19" s="232">
        <v>135055000</v>
      </c>
    </row>
    <row r="20" spans="1:25" ht="21.75" customHeight="1">
      <c r="A20" s="208" t="s">
        <v>59</v>
      </c>
      <c r="B20" s="272">
        <v>705350</v>
      </c>
      <c r="C20" s="272"/>
      <c r="E20" s="232" t="s">
        <v>60</v>
      </c>
      <c r="F20" s="232"/>
      <c r="G20" s="232"/>
      <c r="H20" s="232">
        <v>102822600</v>
      </c>
    </row>
    <row r="21" spans="1:25" ht="21.75" customHeight="1">
      <c r="A21" s="208" t="s">
        <v>61</v>
      </c>
      <c r="B21" s="272">
        <v>30000</v>
      </c>
      <c r="C21" s="272"/>
      <c r="E21" s="232" t="s">
        <v>62</v>
      </c>
      <c r="F21" s="232"/>
      <c r="G21" s="232"/>
      <c r="H21" s="232">
        <v>135055000</v>
      </c>
      <c r="S21" s="233" t="s">
        <v>29</v>
      </c>
    </row>
    <row r="22" spans="1:25" ht="21.75" customHeight="1">
      <c r="A22" s="208" t="s">
        <v>63</v>
      </c>
      <c r="B22" s="272">
        <v>670000</v>
      </c>
      <c r="C22" s="272"/>
      <c r="S22" s="234" t="s">
        <v>5</v>
      </c>
      <c r="T22" s="208">
        <f>SUM(B16:D16)</f>
        <v>23726550</v>
      </c>
      <c r="X22" s="208">
        <v>670000</v>
      </c>
      <c r="Y22" s="208">
        <v>18072</v>
      </c>
    </row>
    <row r="23" spans="1:25" ht="21.75" customHeight="1">
      <c r="A23" s="208" t="s">
        <v>64</v>
      </c>
      <c r="B23" s="272">
        <v>32000</v>
      </c>
      <c r="C23" s="272"/>
      <c r="S23" s="234" t="s">
        <v>23</v>
      </c>
      <c r="T23" s="208">
        <f>SUM(E16)</f>
        <v>344000</v>
      </c>
    </row>
    <row r="24" spans="1:25" ht="21.75" customHeight="1">
      <c r="A24" s="232" t="s">
        <v>65</v>
      </c>
      <c r="B24" s="272">
        <v>38100</v>
      </c>
      <c r="C24" s="272"/>
      <c r="S24" s="234" t="s">
        <v>24</v>
      </c>
      <c r="T24" s="208">
        <f>SUM(G16:H16)</f>
        <v>13241310</v>
      </c>
    </row>
    <row r="25" spans="1:25" ht="20.25" customHeight="1">
      <c r="A25" s="208" t="s">
        <v>66</v>
      </c>
      <c r="B25" s="272">
        <v>473000</v>
      </c>
      <c r="C25" s="272"/>
      <c r="J25" s="235" t="s">
        <v>53</v>
      </c>
      <c r="S25" s="234" t="s">
        <v>34</v>
      </c>
      <c r="T25" s="208">
        <f>SUM(B18)</f>
        <v>8414850</v>
      </c>
    </row>
    <row r="26" spans="1:25" ht="22.5">
      <c r="A26" s="208" t="s">
        <v>67</v>
      </c>
      <c r="B26" s="272">
        <v>3085000</v>
      </c>
      <c r="C26" s="272"/>
      <c r="E26" s="234"/>
      <c r="F26" s="234"/>
      <c r="G26" s="234"/>
      <c r="H26" s="234"/>
      <c r="J26" s="273" t="s">
        <v>54</v>
      </c>
      <c r="K26" s="273"/>
      <c r="L26" s="273"/>
      <c r="M26" s="273"/>
      <c r="N26" s="236"/>
      <c r="O26" s="274" t="s">
        <v>69</v>
      </c>
      <c r="P26" s="274"/>
      <c r="Q26" s="274"/>
      <c r="T26" s="238">
        <f>SUM(T22:T25)</f>
        <v>45726710</v>
      </c>
    </row>
    <row r="27" spans="1:25" ht="22.5">
      <c r="A27" s="208" t="s">
        <v>92</v>
      </c>
      <c r="B27" s="272" t="s">
        <v>93</v>
      </c>
      <c r="C27" s="272"/>
      <c r="E27" s="275" t="s">
        <v>68</v>
      </c>
      <c r="F27" s="275"/>
      <c r="G27" s="275"/>
      <c r="H27" s="275"/>
      <c r="J27" s="236"/>
      <c r="K27" s="236"/>
      <c r="L27" s="236"/>
      <c r="M27" s="236"/>
      <c r="N27" s="236"/>
      <c r="O27" s="237"/>
      <c r="P27" s="237"/>
      <c r="Q27" s="237"/>
      <c r="T27" s="238"/>
    </row>
    <row r="28" spans="1:25">
      <c r="A28" s="208" t="s">
        <v>94</v>
      </c>
      <c r="B28" s="272">
        <v>1300000</v>
      </c>
      <c r="C28" s="272"/>
      <c r="M28" s="239"/>
      <c r="N28" s="239"/>
      <c r="O28" s="276">
        <v>121617900</v>
      </c>
      <c r="P28" s="276"/>
    </row>
    <row r="29" spans="1:25" ht="21.75" customHeight="1">
      <c r="A29" s="222" t="s">
        <v>72</v>
      </c>
      <c r="B29" s="277">
        <f>SUM(I16+B18)</f>
        <v>45726710</v>
      </c>
      <c r="C29" s="277"/>
      <c r="E29" s="272" t="s">
        <v>73</v>
      </c>
      <c r="F29" s="272"/>
      <c r="G29" s="272"/>
      <c r="H29" s="272"/>
    </row>
    <row r="30" spans="1:25" ht="24" customHeight="1">
      <c r="A30" s="240" t="s">
        <v>74</v>
      </c>
      <c r="B30" s="277">
        <v>135055000</v>
      </c>
      <c r="C30" s="277"/>
      <c r="E30" s="272" t="s">
        <v>95</v>
      </c>
      <c r="F30" s="272"/>
      <c r="G30" s="272"/>
      <c r="H30" s="272"/>
      <c r="L30" s="241"/>
      <c r="M30" s="241"/>
      <c r="N30" s="241"/>
      <c r="O30" s="278" t="s">
        <v>76</v>
      </c>
      <c r="P30" s="278"/>
      <c r="Q30" s="278"/>
    </row>
    <row r="31" spans="1:25" ht="21.75" customHeight="1">
      <c r="A31" s="279" t="s">
        <v>96</v>
      </c>
      <c r="B31" s="279"/>
      <c r="C31" s="279"/>
      <c r="E31" s="272" t="s">
        <v>97</v>
      </c>
      <c r="F31" s="272"/>
      <c r="G31" s="272"/>
      <c r="H31" s="272"/>
    </row>
    <row r="34" spans="5:8" ht="22.5" customHeight="1">
      <c r="E34" s="272"/>
      <c r="F34" s="272"/>
      <c r="G34" s="272"/>
      <c r="H34" s="272"/>
    </row>
    <row r="35" spans="5:8">
      <c r="E35" s="272"/>
      <c r="F35" s="272"/>
      <c r="G35" s="272"/>
      <c r="H35" s="272"/>
    </row>
    <row r="36" spans="5:8">
      <c r="E36" s="272"/>
      <c r="F36" s="272"/>
      <c r="G36" s="272"/>
      <c r="H36" s="272"/>
    </row>
  </sheetData>
  <mergeCells count="31">
    <mergeCell ref="A31:C31"/>
    <mergeCell ref="E31:H31"/>
    <mergeCell ref="E34:H34"/>
    <mergeCell ref="E35:H35"/>
    <mergeCell ref="E36:H36"/>
    <mergeCell ref="B29:C29"/>
    <mergeCell ref="E29:H29"/>
    <mergeCell ref="B30:C30"/>
    <mergeCell ref="E30:H30"/>
    <mergeCell ref="O30:Q30"/>
    <mergeCell ref="O26:Q26"/>
    <mergeCell ref="B27:C27"/>
    <mergeCell ref="E27:H27"/>
    <mergeCell ref="B28:C28"/>
    <mergeCell ref="O28:P28"/>
    <mergeCell ref="B23:C23"/>
    <mergeCell ref="B24:C24"/>
    <mergeCell ref="B25:C25"/>
    <mergeCell ref="B26:C26"/>
    <mergeCell ref="J26:M26"/>
    <mergeCell ref="B18:C18"/>
    <mergeCell ref="B19:C19"/>
    <mergeCell ref="B20:C20"/>
    <mergeCell ref="B21:C21"/>
    <mergeCell ref="B22:C22"/>
    <mergeCell ref="A2:I2"/>
    <mergeCell ref="A3:I3"/>
    <mergeCell ref="B5:D5"/>
    <mergeCell ref="E5:H5"/>
    <mergeCell ref="J5:Q5"/>
    <mergeCell ref="A5:A6"/>
  </mergeCells>
  <pageMargins left="0.25" right="0.25" top="0.75" bottom="0.75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zoomScale="120" zoomScaleNormal="120" workbookViewId="0">
      <selection activeCell="S20" sqref="S20"/>
    </sheetView>
  </sheetViews>
  <sheetFormatPr defaultColWidth="9" defaultRowHeight="21"/>
  <cols>
    <col min="1" max="1" width="28.75" style="208" customWidth="1"/>
    <col min="2" max="2" width="11" style="208" customWidth="1"/>
    <col min="3" max="3" width="8.4140625" style="208" customWidth="1"/>
    <col min="4" max="4" width="8.83203125" style="208" customWidth="1"/>
    <col min="5" max="5" width="9.1640625" style="208" bestFit="1" customWidth="1"/>
    <col min="6" max="6" width="8.4140625" style="208" customWidth="1"/>
    <col min="7" max="7" width="12" style="208" customWidth="1"/>
    <col min="8" max="8" width="11.4140625" style="208" customWidth="1"/>
    <col min="9" max="9" width="11.25" style="208" customWidth="1"/>
    <col min="10" max="10" width="8.75" style="208" hidden="1" customWidth="1"/>
    <col min="11" max="11" width="8.4140625" style="208" hidden="1" customWidth="1"/>
    <col min="12" max="12" width="9.4140625" style="209" hidden="1" customWidth="1"/>
    <col min="13" max="14" width="9.25" style="208" hidden="1" customWidth="1"/>
    <col min="15" max="15" width="8.58203125" style="208" hidden="1" customWidth="1"/>
    <col min="16" max="16" width="7.75" style="208" hidden="1" customWidth="1"/>
    <col min="17" max="17" width="8.83203125" style="208" hidden="1" customWidth="1"/>
    <col min="18" max="18" width="12.58203125" style="208" customWidth="1"/>
    <col min="19" max="19" width="19.75" style="208" customWidth="1"/>
    <col min="20" max="20" width="11.25" style="208" customWidth="1"/>
    <col min="21" max="21" width="10.4140625" style="208" customWidth="1"/>
    <col min="22" max="22" width="9" style="208"/>
    <col min="23" max="23" width="10" style="208" bestFit="1" customWidth="1"/>
    <col min="24" max="16384" width="9" style="208"/>
  </cols>
  <sheetData>
    <row r="1" spans="1:23" ht="7.5" customHeight="1"/>
    <row r="2" spans="1:23" s="211" customFormat="1" ht="23.25" customHeight="1">
      <c r="A2" s="265" t="s">
        <v>98</v>
      </c>
      <c r="B2" s="265"/>
      <c r="C2" s="265"/>
      <c r="D2" s="265"/>
      <c r="E2" s="265"/>
      <c r="F2" s="265"/>
      <c r="G2" s="265"/>
      <c r="H2" s="265"/>
      <c r="I2" s="265"/>
      <c r="J2" s="210"/>
      <c r="K2" s="210"/>
      <c r="L2" s="210"/>
      <c r="M2" s="210"/>
      <c r="N2" s="210"/>
      <c r="O2" s="210"/>
      <c r="P2" s="210"/>
      <c r="Q2" s="210"/>
    </row>
    <row r="3" spans="1:23" s="211" customFormat="1" ht="23">
      <c r="A3" s="266" t="s">
        <v>0</v>
      </c>
      <c r="B3" s="266"/>
      <c r="C3" s="266"/>
      <c r="D3" s="266"/>
      <c r="E3" s="266"/>
      <c r="F3" s="266"/>
      <c r="G3" s="266"/>
      <c r="H3" s="266"/>
      <c r="I3" s="266"/>
      <c r="J3" s="210"/>
      <c r="K3" s="210"/>
      <c r="L3" s="210"/>
      <c r="M3" s="210"/>
      <c r="N3" s="210"/>
      <c r="O3" s="210"/>
      <c r="P3" s="210"/>
      <c r="Q3" s="210"/>
    </row>
    <row r="4" spans="1:23" ht="11.25" customHeight="1"/>
    <row r="5" spans="1:23" ht="18.75" customHeight="1">
      <c r="A5" s="270" t="s">
        <v>26</v>
      </c>
      <c r="B5" s="267" t="s">
        <v>1</v>
      </c>
      <c r="C5" s="267"/>
      <c r="D5" s="267"/>
      <c r="E5" s="267" t="s">
        <v>2</v>
      </c>
      <c r="F5" s="267"/>
      <c r="G5" s="267"/>
      <c r="H5" s="267"/>
      <c r="I5" s="213"/>
      <c r="J5" s="268"/>
      <c r="K5" s="268"/>
      <c r="L5" s="268"/>
      <c r="M5" s="268"/>
      <c r="N5" s="268"/>
      <c r="O5" s="268"/>
      <c r="P5" s="268"/>
      <c r="Q5" s="269"/>
    </row>
    <row r="6" spans="1:23" ht="65.25" customHeight="1">
      <c r="A6" s="270"/>
      <c r="B6" s="212" t="s">
        <v>5</v>
      </c>
      <c r="C6" s="214" t="s">
        <v>6</v>
      </c>
      <c r="D6" s="212" t="s">
        <v>7</v>
      </c>
      <c r="E6" s="215" t="s">
        <v>8</v>
      </c>
      <c r="F6" s="216" t="s">
        <v>9</v>
      </c>
      <c r="G6" s="242" t="s">
        <v>10</v>
      </c>
      <c r="H6" s="214" t="s">
        <v>11</v>
      </c>
      <c r="I6" s="243" t="s">
        <v>12</v>
      </c>
      <c r="J6" s="212" t="s">
        <v>14</v>
      </c>
      <c r="K6" s="214" t="s">
        <v>15</v>
      </c>
      <c r="L6" s="214" t="s">
        <v>16</v>
      </c>
      <c r="M6" s="214" t="s">
        <v>17</v>
      </c>
      <c r="N6" s="214" t="s">
        <v>18</v>
      </c>
      <c r="O6" s="215" t="s">
        <v>19</v>
      </c>
      <c r="P6" s="214" t="s">
        <v>20</v>
      </c>
      <c r="Q6" s="212" t="s">
        <v>21</v>
      </c>
    </row>
    <row r="7" spans="1:23">
      <c r="A7" s="218" t="s">
        <v>99</v>
      </c>
      <c r="B7" s="219">
        <v>11097680</v>
      </c>
      <c r="C7" s="219">
        <v>470400</v>
      </c>
      <c r="D7" s="219">
        <v>333420</v>
      </c>
      <c r="E7" s="219" t="s">
        <v>79</v>
      </c>
      <c r="F7" s="219" t="s">
        <v>79</v>
      </c>
      <c r="G7" s="219">
        <v>3015840</v>
      </c>
      <c r="H7" s="219">
        <v>120000</v>
      </c>
      <c r="I7" s="213">
        <f t="shared" ref="I7:I16" si="0">SUM(B7:H7)</f>
        <v>15037340</v>
      </c>
      <c r="J7" s="218">
        <v>650000</v>
      </c>
      <c r="K7" s="218">
        <v>119600</v>
      </c>
      <c r="L7" s="220">
        <v>30000</v>
      </c>
      <c r="M7" s="218">
        <v>650000</v>
      </c>
      <c r="N7" s="218">
        <v>32000</v>
      </c>
      <c r="O7" s="218">
        <v>29200</v>
      </c>
      <c r="P7" s="218">
        <v>473000</v>
      </c>
      <c r="Q7" s="218">
        <v>2748600</v>
      </c>
      <c r="W7" s="208">
        <v>1149000</v>
      </c>
    </row>
    <row r="8" spans="1:23">
      <c r="A8" s="244" t="s">
        <v>100</v>
      </c>
      <c r="B8" s="219">
        <v>788820</v>
      </c>
      <c r="C8" s="219" t="s">
        <v>79</v>
      </c>
      <c r="D8" s="219" t="s">
        <v>79</v>
      </c>
      <c r="E8" s="219">
        <v>337000</v>
      </c>
      <c r="F8" s="219" t="s">
        <v>79</v>
      </c>
      <c r="G8" s="219">
        <v>2112000</v>
      </c>
      <c r="H8" s="219">
        <v>192000</v>
      </c>
      <c r="I8" s="213">
        <f t="shared" si="0"/>
        <v>3429820</v>
      </c>
      <c r="J8" s="218">
        <v>60000</v>
      </c>
      <c r="K8" s="218">
        <v>0</v>
      </c>
      <c r="L8" s="220">
        <v>0</v>
      </c>
      <c r="M8" s="218">
        <v>0</v>
      </c>
      <c r="N8" s="218">
        <v>0</v>
      </c>
      <c r="O8" s="218">
        <v>0</v>
      </c>
      <c r="P8" s="218">
        <v>0</v>
      </c>
      <c r="Q8" s="218">
        <v>0</v>
      </c>
      <c r="S8" s="221" t="s">
        <v>81</v>
      </c>
      <c r="T8" s="208" t="s">
        <v>82</v>
      </c>
    </row>
    <row r="9" spans="1:23">
      <c r="A9" s="218" t="s">
        <v>101</v>
      </c>
      <c r="B9" s="219">
        <v>1238520</v>
      </c>
      <c r="C9" s="219">
        <v>78000</v>
      </c>
      <c r="D9" s="219">
        <v>293760</v>
      </c>
      <c r="E9" s="219" t="s">
        <v>79</v>
      </c>
      <c r="F9" s="219" t="s">
        <v>79</v>
      </c>
      <c r="G9" s="219">
        <v>1356140</v>
      </c>
      <c r="H9" s="219">
        <v>52140</v>
      </c>
      <c r="I9" s="213">
        <f t="shared" si="0"/>
        <v>3018560</v>
      </c>
      <c r="J9" s="218">
        <v>0</v>
      </c>
      <c r="K9" s="218">
        <v>0</v>
      </c>
      <c r="L9" s="220">
        <v>0</v>
      </c>
      <c r="M9" s="218">
        <v>0</v>
      </c>
      <c r="N9" s="218">
        <v>0</v>
      </c>
      <c r="O9" s="218">
        <v>0</v>
      </c>
      <c r="P9" s="218">
        <v>0</v>
      </c>
      <c r="Q9" s="218">
        <v>0</v>
      </c>
      <c r="R9" s="208" t="s">
        <v>36</v>
      </c>
      <c r="S9" s="208">
        <v>2868380</v>
      </c>
      <c r="T9" s="208">
        <v>1629860</v>
      </c>
      <c r="U9" s="222">
        <v>1238520</v>
      </c>
    </row>
    <row r="10" spans="1:23">
      <c r="A10" s="218" t="s">
        <v>102</v>
      </c>
      <c r="B10" s="219">
        <v>2490280</v>
      </c>
      <c r="C10" s="219">
        <v>130000</v>
      </c>
      <c r="D10" s="219">
        <v>39780</v>
      </c>
      <c r="E10" s="219" t="s">
        <v>79</v>
      </c>
      <c r="F10" s="219" t="s">
        <v>79</v>
      </c>
      <c r="G10" s="219">
        <v>608120</v>
      </c>
      <c r="H10" s="219">
        <v>94410</v>
      </c>
      <c r="I10" s="213">
        <f t="shared" si="0"/>
        <v>3362590</v>
      </c>
      <c r="J10" s="218">
        <v>60000</v>
      </c>
      <c r="K10" s="218">
        <v>0</v>
      </c>
      <c r="L10" s="220">
        <v>0</v>
      </c>
      <c r="M10" s="218">
        <v>0</v>
      </c>
      <c r="N10" s="218">
        <v>0</v>
      </c>
      <c r="O10" s="218">
        <v>0</v>
      </c>
      <c r="P10" s="218">
        <v>0</v>
      </c>
      <c r="Q10" s="218">
        <v>0</v>
      </c>
      <c r="R10" s="208" t="s">
        <v>85</v>
      </c>
      <c r="S10" s="208">
        <v>246000</v>
      </c>
      <c r="T10" s="208">
        <v>168000</v>
      </c>
      <c r="U10" s="222">
        <v>78000</v>
      </c>
    </row>
    <row r="11" spans="1:23">
      <c r="A11" s="218" t="s">
        <v>103</v>
      </c>
      <c r="B11" s="219">
        <v>253680</v>
      </c>
      <c r="C11" s="219" t="s">
        <v>79</v>
      </c>
      <c r="D11" s="219" t="s">
        <v>79</v>
      </c>
      <c r="E11" s="219" t="s">
        <v>79</v>
      </c>
      <c r="F11" s="219" t="s">
        <v>79</v>
      </c>
      <c r="G11" s="219" t="s">
        <v>79</v>
      </c>
      <c r="H11" s="219" t="s">
        <v>79</v>
      </c>
      <c r="I11" s="213">
        <f t="shared" si="0"/>
        <v>253680</v>
      </c>
      <c r="J11" s="218"/>
      <c r="K11" s="218"/>
      <c r="L11" s="220"/>
      <c r="M11" s="218"/>
      <c r="N11" s="218"/>
      <c r="O11" s="218"/>
      <c r="P11" s="218"/>
      <c r="Q11" s="218"/>
      <c r="R11" s="208" t="s">
        <v>37</v>
      </c>
      <c r="S11" s="208">
        <v>317760</v>
      </c>
      <c r="T11" s="208">
        <v>24000</v>
      </c>
      <c r="U11" s="222">
        <v>293760</v>
      </c>
    </row>
    <row r="12" spans="1:23">
      <c r="A12" s="218" t="s">
        <v>104</v>
      </c>
      <c r="B12" s="219">
        <v>181740</v>
      </c>
      <c r="C12" s="219" t="s">
        <v>79</v>
      </c>
      <c r="D12" s="219" t="s">
        <v>79</v>
      </c>
      <c r="E12" s="219" t="s">
        <v>79</v>
      </c>
      <c r="F12" s="219" t="s">
        <v>79</v>
      </c>
      <c r="G12" s="219">
        <v>2090030</v>
      </c>
      <c r="H12" s="219">
        <v>492000</v>
      </c>
      <c r="I12" s="213">
        <f t="shared" si="0"/>
        <v>2763770</v>
      </c>
      <c r="J12" s="218"/>
      <c r="K12" s="218"/>
      <c r="L12" s="220"/>
      <c r="M12" s="218"/>
      <c r="N12" s="218"/>
      <c r="O12" s="218"/>
      <c r="P12" s="218"/>
      <c r="Q12" s="218"/>
      <c r="R12" s="208" t="s">
        <v>14</v>
      </c>
      <c r="S12" s="208">
        <v>2184000</v>
      </c>
      <c r="T12" s="208">
        <v>120000</v>
      </c>
      <c r="U12" s="222">
        <v>2064000</v>
      </c>
    </row>
    <row r="13" spans="1:23">
      <c r="A13" s="218" t="s">
        <v>105</v>
      </c>
      <c r="B13" s="219">
        <v>1441440</v>
      </c>
      <c r="C13" s="219">
        <v>60000</v>
      </c>
      <c r="D13" s="219">
        <v>9720</v>
      </c>
      <c r="E13" s="219" t="s">
        <v>79</v>
      </c>
      <c r="F13" s="219" t="s">
        <v>79</v>
      </c>
      <c r="G13" s="219">
        <v>295800</v>
      </c>
      <c r="H13" s="219">
        <v>23100</v>
      </c>
      <c r="I13" s="213">
        <f t="shared" si="0"/>
        <v>1830060</v>
      </c>
      <c r="J13" s="218"/>
      <c r="K13" s="218"/>
      <c r="L13" s="220"/>
      <c r="M13" s="218"/>
      <c r="N13" s="218"/>
      <c r="O13" s="218"/>
      <c r="P13" s="218"/>
      <c r="Q13" s="218"/>
      <c r="R13" s="208" t="s">
        <v>89</v>
      </c>
      <c r="S13" s="208">
        <v>685100</v>
      </c>
      <c r="T13" s="208">
        <v>40000</v>
      </c>
      <c r="U13" s="222">
        <v>645100</v>
      </c>
    </row>
    <row r="14" spans="1:23">
      <c r="A14" s="244" t="s">
        <v>106</v>
      </c>
      <c r="B14" s="219">
        <v>194640</v>
      </c>
      <c r="C14" s="219" t="s">
        <v>79</v>
      </c>
      <c r="D14" s="219" t="s">
        <v>79</v>
      </c>
      <c r="E14" s="219" t="s">
        <v>79</v>
      </c>
      <c r="F14" s="219" t="s">
        <v>79</v>
      </c>
      <c r="G14" s="219" t="s">
        <v>79</v>
      </c>
      <c r="H14" s="219" t="s">
        <v>79</v>
      </c>
      <c r="I14" s="213">
        <f t="shared" si="0"/>
        <v>194640</v>
      </c>
      <c r="J14" s="218"/>
      <c r="K14" s="218"/>
      <c r="L14" s="220"/>
      <c r="M14" s="218"/>
      <c r="N14" s="218"/>
      <c r="O14" s="218"/>
      <c r="P14" s="218"/>
      <c r="Q14" s="218"/>
      <c r="U14" s="208">
        <f>SUM(U9:U13)</f>
        <v>4319380</v>
      </c>
    </row>
    <row r="15" spans="1:23">
      <c r="A15" s="218" t="s">
        <v>107</v>
      </c>
      <c r="B15" s="219">
        <v>3789190</v>
      </c>
      <c r="C15" s="219">
        <v>96000</v>
      </c>
      <c r="D15" s="219" t="s">
        <v>79</v>
      </c>
      <c r="E15" s="219" t="s">
        <v>79</v>
      </c>
      <c r="F15" s="219" t="s">
        <v>79</v>
      </c>
      <c r="G15" s="219">
        <v>2205120</v>
      </c>
      <c r="H15" s="219">
        <v>210480</v>
      </c>
      <c r="I15" s="213">
        <f t="shared" si="0"/>
        <v>6300790</v>
      </c>
      <c r="J15" s="218">
        <v>108000</v>
      </c>
      <c r="K15" s="218">
        <v>18000</v>
      </c>
      <c r="L15" s="220">
        <v>0</v>
      </c>
      <c r="M15" s="218">
        <v>0</v>
      </c>
      <c r="N15" s="218">
        <v>0</v>
      </c>
      <c r="O15" s="218">
        <v>0</v>
      </c>
      <c r="P15" s="218">
        <v>0</v>
      </c>
      <c r="Q15" s="218">
        <v>0</v>
      </c>
    </row>
    <row r="16" spans="1:23" s="222" customFormat="1">
      <c r="A16" s="213" t="s">
        <v>52</v>
      </c>
      <c r="B16" s="223">
        <f>SUM(B7:B15)</f>
        <v>21475990</v>
      </c>
      <c r="C16" s="213">
        <f>SUM(C7:C15)</f>
        <v>834400</v>
      </c>
      <c r="D16" s="223">
        <f>SUM(D7:D15)</f>
        <v>676680</v>
      </c>
      <c r="E16" s="213">
        <f t="shared" ref="E16:H16" si="1">SUM(E7:E15)</f>
        <v>337000</v>
      </c>
      <c r="F16" s="213">
        <f t="shared" si="1"/>
        <v>0</v>
      </c>
      <c r="G16" s="213">
        <f t="shared" si="1"/>
        <v>11683050</v>
      </c>
      <c r="H16" s="213">
        <f t="shared" si="1"/>
        <v>1184130</v>
      </c>
      <c r="I16" s="213">
        <f t="shared" si="0"/>
        <v>36191250</v>
      </c>
      <c r="J16" s="225">
        <f t="shared" ref="J16:Q16" si="2">SUM(J7:J15)</f>
        <v>878000</v>
      </c>
      <c r="K16" s="225">
        <f t="shared" si="2"/>
        <v>137600</v>
      </c>
      <c r="L16" s="226">
        <f t="shared" si="2"/>
        <v>30000</v>
      </c>
      <c r="M16" s="225">
        <f t="shared" si="2"/>
        <v>650000</v>
      </c>
      <c r="N16" s="225">
        <f t="shared" si="2"/>
        <v>32000</v>
      </c>
      <c r="O16" s="225">
        <f t="shared" si="2"/>
        <v>29200</v>
      </c>
      <c r="P16" s="225">
        <f t="shared" si="2"/>
        <v>473000</v>
      </c>
      <c r="Q16" s="225">
        <f t="shared" si="2"/>
        <v>2748600</v>
      </c>
      <c r="R16" s="227">
        <f>SUM(I16:Q16)</f>
        <v>41169650</v>
      </c>
    </row>
    <row r="17" spans="1:20" s="222" customFormat="1" ht="9" customHeight="1">
      <c r="A17" s="228"/>
      <c r="B17" s="229"/>
      <c r="C17" s="230"/>
      <c r="D17" s="229"/>
      <c r="E17" s="230"/>
      <c r="F17" s="230"/>
      <c r="G17" s="230"/>
      <c r="H17" s="230"/>
      <c r="I17" s="230"/>
      <c r="J17" s="229"/>
      <c r="K17" s="230"/>
      <c r="L17" s="231"/>
      <c r="M17" s="230"/>
      <c r="N17" s="230"/>
      <c r="O17" s="230"/>
      <c r="P17" s="230"/>
      <c r="Q17" s="229"/>
      <c r="R17" s="227"/>
    </row>
    <row r="18" spans="1:20" ht="21.75" customHeight="1">
      <c r="A18" s="222" t="s">
        <v>56</v>
      </c>
      <c r="B18" s="271">
        <f>SUM(B19:B28)</f>
        <v>8083200</v>
      </c>
      <c r="C18" s="271"/>
    </row>
    <row r="19" spans="1:20" ht="21.75" customHeight="1">
      <c r="A19" s="208" t="s">
        <v>57</v>
      </c>
      <c r="B19" s="272">
        <v>2064000</v>
      </c>
      <c r="C19" s="272"/>
      <c r="E19" s="232" t="s">
        <v>58</v>
      </c>
      <c r="F19" s="232"/>
      <c r="G19" s="232"/>
      <c r="H19" s="208">
        <v>135360200</v>
      </c>
    </row>
    <row r="20" spans="1:20" ht="21.75" customHeight="1">
      <c r="A20" s="208" t="s">
        <v>59</v>
      </c>
      <c r="B20" s="272">
        <v>645100</v>
      </c>
      <c r="C20" s="272"/>
      <c r="E20" s="232" t="s">
        <v>60</v>
      </c>
      <c r="F20" s="232"/>
      <c r="G20" s="232"/>
      <c r="H20" s="208">
        <v>104360200</v>
      </c>
    </row>
    <row r="21" spans="1:20" ht="21.75" customHeight="1">
      <c r="A21" s="208" t="s">
        <v>61</v>
      </c>
      <c r="B21" s="272">
        <v>30000</v>
      </c>
      <c r="C21" s="272"/>
      <c r="E21" s="232" t="s">
        <v>62</v>
      </c>
      <c r="F21" s="232"/>
      <c r="G21" s="232"/>
      <c r="H21" s="208">
        <v>135360200</v>
      </c>
      <c r="S21" s="233" t="s">
        <v>29</v>
      </c>
    </row>
    <row r="22" spans="1:20" ht="21.75" customHeight="1">
      <c r="A22" s="208" t="s">
        <v>63</v>
      </c>
      <c r="B22" s="272">
        <v>670000</v>
      </c>
      <c r="C22" s="272"/>
      <c r="S22" s="234" t="s">
        <v>5</v>
      </c>
      <c r="T22" s="208">
        <f>SUM(B16:D16)</f>
        <v>22987070</v>
      </c>
    </row>
    <row r="23" spans="1:20" ht="21.75" customHeight="1">
      <c r="A23" s="208" t="s">
        <v>64</v>
      </c>
      <c r="B23" s="272">
        <v>32000</v>
      </c>
      <c r="C23" s="272"/>
      <c r="S23" s="234" t="s">
        <v>23</v>
      </c>
      <c r="T23" s="208">
        <f>SUM(E16)</f>
        <v>337000</v>
      </c>
    </row>
    <row r="24" spans="1:20" ht="21.75" customHeight="1">
      <c r="A24" s="232" t="s">
        <v>65</v>
      </c>
      <c r="B24" s="272">
        <v>38100</v>
      </c>
      <c r="C24" s="272"/>
      <c r="S24" s="234" t="s">
        <v>24</v>
      </c>
      <c r="T24" s="208">
        <f>SUM(G16:H16)</f>
        <v>12867180</v>
      </c>
    </row>
    <row r="25" spans="1:20" ht="20.25" customHeight="1">
      <c r="A25" s="208" t="s">
        <v>66</v>
      </c>
      <c r="B25" s="272">
        <v>473000</v>
      </c>
      <c r="C25" s="272"/>
      <c r="J25" s="235" t="s">
        <v>53</v>
      </c>
      <c r="S25" s="234" t="s">
        <v>34</v>
      </c>
      <c r="T25" s="208">
        <f>SUM(B18)</f>
        <v>8083200</v>
      </c>
    </row>
    <row r="26" spans="1:20" ht="22.5">
      <c r="A26" s="208" t="s">
        <v>67</v>
      </c>
      <c r="B26" s="272">
        <v>3131000</v>
      </c>
      <c r="C26" s="272"/>
      <c r="E26" s="234"/>
      <c r="F26" s="234"/>
      <c r="G26" s="234"/>
      <c r="H26" s="234"/>
      <c r="J26" s="273" t="s">
        <v>54</v>
      </c>
      <c r="K26" s="273"/>
      <c r="L26" s="273"/>
      <c r="M26" s="273"/>
      <c r="N26" s="236"/>
      <c r="O26" s="274" t="s">
        <v>69</v>
      </c>
      <c r="P26" s="274"/>
      <c r="Q26" s="274"/>
      <c r="T26" s="238">
        <f>SUM(T22:T25)</f>
        <v>44274450</v>
      </c>
    </row>
    <row r="27" spans="1:20" ht="22.5">
      <c r="A27" s="208" t="s">
        <v>92</v>
      </c>
      <c r="B27" s="272" t="s">
        <v>93</v>
      </c>
      <c r="C27" s="272"/>
      <c r="E27" s="275" t="s">
        <v>68</v>
      </c>
      <c r="F27" s="275"/>
      <c r="G27" s="275"/>
      <c r="H27" s="275"/>
      <c r="J27" s="236"/>
      <c r="K27" s="236"/>
      <c r="L27" s="236"/>
      <c r="M27" s="236"/>
      <c r="N27" s="236"/>
      <c r="O27" s="237"/>
      <c r="P27" s="237"/>
      <c r="Q27" s="237"/>
      <c r="T27" s="238"/>
    </row>
    <row r="28" spans="1:20">
      <c r="A28" s="208" t="s">
        <v>94</v>
      </c>
      <c r="B28" s="272">
        <v>1000000</v>
      </c>
      <c r="C28" s="272"/>
      <c r="M28" s="239"/>
      <c r="N28" s="239"/>
      <c r="O28" s="276">
        <v>121617900</v>
      </c>
      <c r="P28" s="276"/>
    </row>
    <row r="29" spans="1:20" ht="21.75" customHeight="1">
      <c r="A29" s="222" t="s">
        <v>72</v>
      </c>
      <c r="B29" s="277">
        <f>SUM(I16+B18)</f>
        <v>44274450</v>
      </c>
      <c r="C29" s="277"/>
      <c r="E29" s="272" t="s">
        <v>73</v>
      </c>
      <c r="F29" s="272"/>
      <c r="G29" s="272"/>
      <c r="H29" s="272"/>
    </row>
    <row r="30" spans="1:20" ht="24" customHeight="1">
      <c r="A30" s="240" t="s">
        <v>108</v>
      </c>
      <c r="B30" s="277">
        <v>135360200</v>
      </c>
      <c r="C30" s="277"/>
      <c r="E30" s="272" t="s">
        <v>95</v>
      </c>
      <c r="F30" s="272"/>
      <c r="G30" s="272"/>
      <c r="H30" s="272"/>
      <c r="L30" s="241"/>
      <c r="M30" s="241"/>
      <c r="N30" s="241"/>
      <c r="O30" s="278" t="s">
        <v>76</v>
      </c>
      <c r="P30" s="278"/>
      <c r="Q30" s="278"/>
    </row>
    <row r="31" spans="1:20" ht="21.75" customHeight="1">
      <c r="A31" s="279" t="s">
        <v>109</v>
      </c>
      <c r="B31" s="279"/>
      <c r="C31" s="279"/>
      <c r="E31" s="272" t="s">
        <v>110</v>
      </c>
      <c r="F31" s="272"/>
      <c r="G31" s="272"/>
      <c r="H31" s="272"/>
    </row>
    <row r="34" spans="5:8" ht="22.5" customHeight="1">
      <c r="E34" s="272"/>
      <c r="F34" s="272"/>
      <c r="G34" s="272"/>
      <c r="H34" s="272"/>
    </row>
    <row r="35" spans="5:8">
      <c r="E35" s="272"/>
      <c r="F35" s="272"/>
      <c r="G35" s="272"/>
      <c r="H35" s="272"/>
    </row>
    <row r="36" spans="5:8">
      <c r="E36" s="272"/>
      <c r="F36" s="272"/>
      <c r="G36" s="272"/>
      <c r="H36" s="272"/>
    </row>
  </sheetData>
  <mergeCells count="31">
    <mergeCell ref="A31:C31"/>
    <mergeCell ref="E31:H31"/>
    <mergeCell ref="E34:H34"/>
    <mergeCell ref="E35:H35"/>
    <mergeCell ref="E36:H36"/>
    <mergeCell ref="B29:C29"/>
    <mergeCell ref="E29:H29"/>
    <mergeCell ref="B30:C30"/>
    <mergeCell ref="E30:H30"/>
    <mergeCell ref="O30:Q30"/>
    <mergeCell ref="O26:Q26"/>
    <mergeCell ref="B27:C27"/>
    <mergeCell ref="E27:H27"/>
    <mergeCell ref="B28:C28"/>
    <mergeCell ref="O28:P28"/>
    <mergeCell ref="B23:C23"/>
    <mergeCell ref="B24:C24"/>
    <mergeCell ref="B25:C25"/>
    <mergeCell ref="B26:C26"/>
    <mergeCell ref="J26:M26"/>
    <mergeCell ref="B18:C18"/>
    <mergeCell ref="B19:C19"/>
    <mergeCell ref="B20:C20"/>
    <mergeCell ref="B21:C21"/>
    <mergeCell ref="B22:C22"/>
    <mergeCell ref="A2:I2"/>
    <mergeCell ref="A3:I3"/>
    <mergeCell ref="B5:D5"/>
    <mergeCell ref="E5:H5"/>
    <mergeCell ref="J5:Q5"/>
    <mergeCell ref="A5:A6"/>
  </mergeCells>
  <printOptions verticalCentered="1"/>
  <pageMargins left="0" right="0" top="0.5" bottom="0.5" header="0.3" footer="0.3"/>
  <pageSetup scale="95" fitToWidth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ม.35 แผนงานปี 69</vt:lpstr>
      <vt:lpstr>ร่างเทศม.35 ปี 2569</vt:lpstr>
      <vt:lpstr>แต่ละกอง2568</vt:lpstr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DrPeng Buahom</cp:lastModifiedBy>
  <cp:lastPrinted>2025-07-17T11:56:15Z</cp:lastPrinted>
  <dcterms:created xsi:type="dcterms:W3CDTF">2021-08-11T03:13:00Z</dcterms:created>
  <dcterms:modified xsi:type="dcterms:W3CDTF">2025-08-02T01:51:39Z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F242C58CA32E47CAAF35B5C196C19FAF_13</vt:lpwstr>
  </property>
  <property fmtid="{D5CDD505-2E9C-101B-9397-08002B2CF9AE}" pid="3" name="KSOProductBuildVer">
    <vt:lpwstr>1033-12.2.0.17562</vt:lpwstr>
  </property>
</Properties>
</file>