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แผ่นงาน1" sheetId="1" r:id="rId1"/>
  </sheets>
  <externalReferences>
    <externalReference r:id="rId2"/>
  </externalReferences>
  <calcPr calcId="144525"/>
</workbook>
</file>

<file path=xl/comments1.xml><?xml version="1.0" encoding="utf-8"?>
<comments xmlns="http://schemas.openxmlformats.org/spreadsheetml/2006/main">
  <authors>
    <author>วลัยภรณ์ บัวสุวรรณ</author>
  </authors>
  <commentList>
    <comment ref="A3" authorId="0">
      <text>
        <r>
          <rPr>
            <sz val="22"/>
            <rFont val="TH SarabunPSK"/>
            <charset val="134"/>
          </rPr>
          <t xml:space="preserve">ตั้งแต่ 1 ตค.59 ถึง </t>
        </r>
        <r>
          <rPr>
            <u/>
            <sz val="22"/>
            <rFont val="TH SarabunPSK"/>
            <charset val="134"/>
          </rPr>
          <t>...เดือนปัจจุบัน.....</t>
        </r>
      </text>
    </comment>
    <comment ref="I5" authorId="0">
      <text>
        <r>
          <rPr>
            <sz val="24"/>
            <rFont val="TH SarabunPSK"/>
            <charset val="134"/>
          </rPr>
          <t>- ดึง คำขอผู้ยื่น (รายงานที่ 1 กับ 2)
ตั้งแต่ต้นงบประมาณ (1ตค.) ถึง สิ้นเดือนปัจจุบัน
- กรองวันที่ยื่นคำขอ
- เอาข้อมูลวันที่ยื่นคำขอของเดือนปัจจุบันมากรองใส่</t>
        </r>
      </text>
    </comment>
    <comment ref="J5" authorId="0">
      <text>
        <r>
          <rPr>
            <sz val="22"/>
            <rFont val="TH SarabunPSK"/>
            <charset val="134"/>
          </rPr>
          <t>ดูตรง คณะอนุกรรมการ</t>
        </r>
      </text>
    </comment>
    <comment ref="E6" authorId="0">
      <text>
        <r>
          <rPr>
            <sz val="22"/>
            <rFont val="TH SarabunPSK"/>
            <charset val="134"/>
          </rPr>
          <t>ยกคำขอ , งดจ่าย</t>
        </r>
      </text>
    </comment>
    <comment ref="G6" authorId="0">
      <text>
        <r>
          <rPr>
            <sz val="22"/>
            <rFont val="TH SarabunPSK"/>
            <charset val="134"/>
          </rPr>
          <t>เอาจำนวนที่จ่าย</t>
        </r>
      </text>
    </comment>
    <comment ref="K6" authorId="0">
      <text>
        <r>
          <rPr>
            <sz val="22"/>
            <rFont val="TH SarabunPSK"/>
            <charset val="134"/>
          </rPr>
          <t>ยกคำขอ , งดจ่าย</t>
        </r>
      </text>
    </comment>
    <comment ref="M6" authorId="0">
      <text>
        <r>
          <rPr>
            <sz val="22"/>
            <rFont val="TH SarabunPSK"/>
            <charset val="134"/>
          </rPr>
          <t>เอาจำนวนที่จ่าย</t>
        </r>
      </text>
    </comment>
    <comment ref="A47" authorId="0">
      <text>
        <r>
          <rPr>
            <sz val="22"/>
            <rFont val="TH SarabunPSK"/>
            <charset val="134"/>
          </rPr>
          <t>ข้อมูลวันที่ได้ดำเนินการทำข้อมูล</t>
        </r>
      </text>
    </comment>
  </commentList>
</comments>
</file>

<file path=xl/sharedStrings.xml><?xml version="1.0" encoding="utf-8"?>
<sst xmlns="http://schemas.openxmlformats.org/spreadsheetml/2006/main" count="79" uniqueCount="30">
  <si>
    <t>สรุปการช่วยเหลือทางการเงินแก่ผู้เสียหายและจำเลยในคดีอาญา</t>
  </si>
  <si>
    <t>สำนักงานช่วยเหลือทางการเงินแก่ผู้เสียหายและจำเลยในคดีอาญา กรมคุ้มครองสิทธิและเสรีภาพ</t>
  </si>
  <si>
    <t>ประจำปีงบประมาณ 2567</t>
  </si>
  <si>
    <t>ประจำ
เดือน</t>
  </si>
  <si>
    <t>ประเภท
ผู้ยื่นคำขอ</t>
  </si>
  <si>
    <t>ส่วนกลาง</t>
  </si>
  <si>
    <t>ส่วนภูมิภาค</t>
  </si>
  <si>
    <t>รวมทั้งหมด</t>
  </si>
  <si>
    <t>ผู้มายื่น
คำขอ</t>
  </si>
  <si>
    <t>ผลการพิจารณาคณะกรรมการ/คณะอนุกรรมการ</t>
  </si>
  <si>
    <t>จ่าย</t>
  </si>
  <si>
    <t>ไม่จ่าย</t>
  </si>
  <si>
    <t>รวม</t>
  </si>
  <si>
    <t>จำนวนเงิน
(บาท)</t>
  </si>
  <si>
    <t>ตุลาคม 2566</t>
  </si>
  <si>
    <t>ผู้เสียหาย</t>
  </si>
  <si>
    <t>จำเลย</t>
  </si>
  <si>
    <t>พฤศจิกายน 2566</t>
  </si>
  <si>
    <t>ธันวาคม 2566</t>
  </si>
  <si>
    <t>มกราคม 2567</t>
  </si>
  <si>
    <t>กุมภาพันธ์ 2567</t>
  </si>
  <si>
    <t>มีนาคม 2567</t>
  </si>
  <si>
    <t>เมษายน 2567</t>
  </si>
  <si>
    <t>พฤษภาคม 2567</t>
  </si>
  <si>
    <t>มิถุนายน 2567</t>
  </si>
  <si>
    <t>กรกฎาคม 2567</t>
  </si>
  <si>
    <t>สิงหาคม 2567</t>
  </si>
  <si>
    <t>กันยายน 2567</t>
  </si>
  <si>
    <t>รวมทั้งสิ้น</t>
  </si>
  <si>
    <t>ข้อมูล ณ วันที่ 2 ตุลาคม 2567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</si>
</sst>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* #,##0_-;\-* #,##0_-;_-* &quot;-&quot;??_-;_-@_-"/>
    <numFmt numFmtId="178" formatCode="_-&quot;฿&quot;* #,##0.00_-;\-&quot;฿&quot;* #,##0.00_-;_-&quot;฿&quot;* &quot;-&quot;??_-;_-@_-"/>
    <numFmt numFmtId="179" formatCode="_-* #,##0.00_-;\-* #,##0.00_-;_-* &quot;-&quot;??_-;_-@_-"/>
    <numFmt numFmtId="180" formatCode="_-&quot;฿&quot;* #,##0_-;\-&quot;฿&quot;* #,##0_-;_-&quot;฿&quot;* &quot;-&quot;_-;_-@_-"/>
  </numFmts>
  <fonts count="25">
    <font>
      <sz val="11"/>
      <color theme="1"/>
      <name val="TH Sarabun PSK"/>
      <charset val="134"/>
      <scheme val="minor"/>
    </font>
    <font>
      <sz val="18"/>
      <color theme="1"/>
      <name val="TH SarabunPSK"/>
      <charset val="134"/>
    </font>
    <font>
      <b/>
      <sz val="18"/>
      <color theme="1"/>
      <name val="TH SarabunPSK"/>
      <charset val="134"/>
    </font>
    <font>
      <sz val="14"/>
      <color theme="1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theme="0"/>
      <name val="TH Sarabun PSK"/>
      <charset val="0"/>
      <scheme val="minor"/>
    </font>
    <font>
      <u/>
      <sz val="14"/>
      <color rgb="FF0000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3"/>
      <name val="TH Sarabun PSK"/>
      <charset val="134"/>
      <scheme val="minor"/>
    </font>
    <font>
      <b/>
      <sz val="14"/>
      <color rgb="FF3F3F3F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sz val="14"/>
      <color rgb="FF006100"/>
      <name val="TH Sarabun PSK"/>
      <charset val="0"/>
      <scheme val="minor"/>
    </font>
    <font>
      <sz val="14"/>
      <color rgb="FF3F3F76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sz val="11"/>
      <color indexed="8"/>
      <name val="Tahoma"/>
      <charset val="134"/>
    </font>
    <font>
      <sz val="22"/>
      <name val="TH SarabunPSK"/>
      <charset val="134"/>
    </font>
    <font>
      <u/>
      <sz val="22"/>
      <name val="TH SarabunPSK"/>
      <charset val="134"/>
    </font>
    <font>
      <sz val="24"/>
      <name val="TH SarabunPSK"/>
      <charset val="134"/>
    </font>
  </fonts>
  <fills count="4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0" tint="-0.149235511337626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0" tint="-0.14947965941343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3" fillId="1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0" fillId="31" borderId="1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18" borderId="16" applyNumberFormat="0" applyAlignment="0" applyProtection="0">
      <alignment vertical="center"/>
    </xf>
    <xf numFmtId="0" fontId="14" fillId="22" borderId="16" applyNumberFormat="0" applyAlignment="0" applyProtection="0">
      <alignment vertical="center"/>
    </xf>
    <xf numFmtId="0" fontId="11" fillId="18" borderId="15" applyNumberFormat="0" applyAlignment="0" applyProtection="0">
      <alignment vertical="center"/>
    </xf>
    <xf numFmtId="0" fontId="17" fillId="27" borderId="17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21" fillId="0" borderId="0"/>
    <xf numFmtId="0" fontId="3" fillId="39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Alignment="1"/>
    <xf numFmtId="179" fontId="1" fillId="0" borderId="0" xfId="2" applyFont="1"/>
    <xf numFmtId="2" fontId="2" fillId="0" borderId="0" xfId="0" applyNumberFormat="1" applyFont="1" applyFill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2" xfId="48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2" fontId="2" fillId="2" borderId="6" xfId="48" applyNumberFormat="1" applyFont="1" applyFill="1" applyBorder="1" applyAlignment="1">
      <alignment horizontal="center" vertical="center" wrapText="1"/>
    </xf>
    <xf numFmtId="177" fontId="2" fillId="2" borderId="2" xfId="2" applyNumberFormat="1" applyFont="1" applyFill="1" applyBorder="1" applyAlignment="1">
      <alignment horizontal="center" vertical="center" wrapText="1"/>
    </xf>
    <xf numFmtId="2" fontId="2" fillId="2" borderId="3" xfId="48" applyNumberFormat="1" applyFont="1" applyFill="1" applyBorder="1" applyAlignment="1">
      <alignment horizontal="center" vertical="center" wrapText="1"/>
    </xf>
    <xf numFmtId="2" fontId="2" fillId="2" borderId="4" xfId="48" applyNumberFormat="1" applyFont="1" applyFill="1" applyBorder="1" applyAlignment="1">
      <alignment horizontal="center" vertical="center" wrapText="1"/>
    </xf>
    <xf numFmtId="2" fontId="2" fillId="2" borderId="5" xfId="48" applyNumberFormat="1" applyFont="1" applyFill="1" applyBorder="1" applyAlignment="1">
      <alignment horizontal="center" vertical="center" wrapText="1"/>
    </xf>
    <xf numFmtId="2" fontId="2" fillId="2" borderId="7" xfId="48" applyNumberFormat="1" applyFont="1" applyFill="1" applyBorder="1" applyAlignment="1">
      <alignment horizontal="center" vertical="center" wrapText="1"/>
    </xf>
    <xf numFmtId="177" fontId="2" fillId="2" borderId="7" xfId="2" applyNumberFormat="1" applyFont="1" applyFill="1" applyBorder="1" applyAlignment="1">
      <alignment horizontal="center" vertical="center" wrapText="1"/>
    </xf>
    <xf numFmtId="177" fontId="2" fillId="2" borderId="8" xfId="2" applyNumberFormat="1" applyFont="1" applyFill="1" applyBorder="1" applyAlignment="1">
      <alignment horizontal="center" vertical="center"/>
    </xf>
    <xf numFmtId="179" fontId="2" fillId="2" borderId="8" xfId="2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horizontal="center" vertical="center"/>
    </xf>
    <xf numFmtId="177" fontId="1" fillId="0" borderId="8" xfId="2" applyNumberFormat="1" applyFont="1" applyBorder="1" applyAlignment="1">
      <alignment horizontal="right" vertical="center"/>
    </xf>
    <xf numFmtId="3" fontId="1" fillId="0" borderId="8" xfId="2" applyNumberFormat="1" applyFont="1" applyBorder="1" applyAlignment="1">
      <alignment horizontal="right" vertical="center"/>
    </xf>
    <xf numFmtId="179" fontId="1" fillId="0" borderId="8" xfId="2" applyNumberFormat="1" applyFont="1" applyBorder="1" applyAlignment="1">
      <alignment horizontal="right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center" vertical="center"/>
    </xf>
    <xf numFmtId="177" fontId="2" fillId="4" borderId="8" xfId="2" applyNumberFormat="1" applyFont="1" applyFill="1" applyBorder="1" applyAlignment="1">
      <alignment horizontal="right" vertical="center"/>
    </xf>
    <xf numFmtId="179" fontId="2" fillId="4" borderId="8" xfId="2" applyFont="1" applyFill="1" applyBorder="1" applyAlignment="1">
      <alignment horizontal="right" vertical="center"/>
    </xf>
    <xf numFmtId="179" fontId="1" fillId="0" borderId="8" xfId="2" applyNumberFormat="1" applyFont="1" applyBorder="1" applyAlignment="1">
      <alignment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177" fontId="2" fillId="0" borderId="8" xfId="2" applyNumberFormat="1" applyFont="1" applyBorder="1" applyAlignment="1">
      <alignment horizontal="right" vertical="center"/>
    </xf>
    <xf numFmtId="179" fontId="2" fillId="0" borderId="8" xfId="2" applyFont="1" applyBorder="1" applyAlignment="1">
      <alignment horizontal="right" vertical="center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/>
    </xf>
    <xf numFmtId="177" fontId="2" fillId="2" borderId="8" xfId="2" applyNumberFormat="1" applyFont="1" applyFill="1" applyBorder="1" applyAlignment="1">
      <alignment horizontal="right" vertical="center"/>
    </xf>
    <xf numFmtId="179" fontId="2" fillId="2" borderId="8" xfId="2" applyFont="1" applyFill="1" applyBorder="1" applyAlignment="1">
      <alignment horizontal="right" vertical="center"/>
    </xf>
    <xf numFmtId="2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179" fontId="2" fillId="0" borderId="0" xfId="2" applyFont="1" applyAlignment="1" applyProtection="1">
      <alignment horizontal="center" vertical="center"/>
      <protection locked="0"/>
    </xf>
    <xf numFmtId="179" fontId="2" fillId="0" borderId="1" xfId="2" applyFont="1" applyBorder="1" applyAlignment="1" applyProtection="1">
      <alignment horizontal="center" vertical="center"/>
      <protection locked="0"/>
    </xf>
    <xf numFmtId="179" fontId="2" fillId="2" borderId="5" xfId="2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179" fontId="2" fillId="2" borderId="5" xfId="2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>
      <alignment vertical="center"/>
    </xf>
    <xf numFmtId="177" fontId="1" fillId="0" borderId="8" xfId="2" applyNumberFormat="1" applyFont="1" applyBorder="1" applyAlignment="1">
      <alignment vertical="center"/>
    </xf>
    <xf numFmtId="177" fontId="2" fillId="5" borderId="8" xfId="2" applyNumberFormat="1" applyFont="1" applyFill="1" applyBorder="1" applyAlignment="1">
      <alignment horizontal="right" vertical="center"/>
    </xf>
    <xf numFmtId="177" fontId="2" fillId="6" borderId="8" xfId="2" applyNumberFormat="1" applyFont="1" applyFill="1" applyBorder="1" applyAlignment="1">
      <alignment horizontal="right" vertical="center"/>
    </xf>
    <xf numFmtId="177" fontId="2" fillId="7" borderId="8" xfId="2" applyNumberFormat="1" applyFont="1" applyFill="1" applyBorder="1" applyAlignment="1">
      <alignment horizontal="right" vertical="center"/>
    </xf>
    <xf numFmtId="177" fontId="1" fillId="0" borderId="8" xfId="2" applyNumberFormat="1" applyFont="1" applyFill="1" applyBorder="1" applyAlignment="1">
      <alignment horizontal="right" vertical="center"/>
    </xf>
    <xf numFmtId="177" fontId="2" fillId="8" borderId="8" xfId="2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vertical="center"/>
    </xf>
    <xf numFmtId="177" fontId="2" fillId="0" borderId="8" xfId="2" applyNumberFormat="1" applyFont="1" applyFill="1" applyBorder="1" applyAlignment="1">
      <alignment horizontal="right" vertical="center"/>
    </xf>
    <xf numFmtId="3" fontId="1" fillId="0" borderId="8" xfId="0" applyNumberFormat="1" applyFont="1" applyFill="1" applyBorder="1" applyAlignment="1">
      <alignment vertical="center"/>
    </xf>
    <xf numFmtId="3" fontId="1" fillId="0" borderId="8" xfId="2" applyNumberFormat="1" applyFont="1" applyFill="1" applyBorder="1" applyAlignment="1">
      <alignment horizontal="right" vertical="center"/>
    </xf>
    <xf numFmtId="0" fontId="2" fillId="3" borderId="11" xfId="0" applyFont="1" applyFill="1" applyBorder="1" applyAlignment="1">
      <alignment vertical="center"/>
    </xf>
    <xf numFmtId="179" fontId="1" fillId="0" borderId="0" xfId="2" applyFont="1" applyAlignment="1">
      <alignment vertical="center"/>
    </xf>
    <xf numFmtId="179" fontId="2" fillId="5" borderId="8" xfId="2" applyFont="1" applyFill="1" applyBorder="1" applyAlignment="1">
      <alignment horizontal="right" vertical="center"/>
    </xf>
    <xf numFmtId="179" fontId="2" fillId="6" borderId="8" xfId="2" applyFont="1" applyFill="1" applyBorder="1" applyAlignment="1">
      <alignment horizontal="right" vertical="center"/>
    </xf>
    <xf numFmtId="179" fontId="2" fillId="7" borderId="8" xfId="2" applyFont="1" applyFill="1" applyBorder="1" applyAlignment="1">
      <alignment horizontal="right" vertical="center"/>
    </xf>
    <xf numFmtId="179" fontId="1" fillId="0" borderId="8" xfId="2" applyFont="1" applyFill="1" applyBorder="1" applyAlignment="1">
      <alignment horizontal="right" vertical="center"/>
    </xf>
    <xf numFmtId="179" fontId="2" fillId="8" borderId="8" xfId="2" applyFont="1" applyFill="1" applyBorder="1" applyAlignment="1">
      <alignment horizontal="right" vertical="center"/>
    </xf>
    <xf numFmtId="179" fontId="2" fillId="0" borderId="8" xfId="2" applyFont="1" applyFill="1" applyBorder="1" applyAlignment="1">
      <alignment horizontal="right" vertical="center"/>
    </xf>
    <xf numFmtId="177" fontId="1" fillId="0" borderId="0" xfId="0" applyNumberFormat="1" applyFont="1" applyFill="1" applyAlignment="1"/>
  </cellXfs>
  <cellStyles count="50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ปกติ_สรุปรายเดือนตามปีงบ" xfId="48"/>
    <cellStyle name="40% - ส่วนที่ถูกเน้น6" xfId="49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&#3605;&#3634;&#3619;&#3634;&#3591;&#3648;&#3586;&#3637;&#3618;&#3623;%201&#3605;.&#3588;.2566-30&#3585;.&#3618;.256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สรุปภาพรวมรายปี"/>
      <sheetName val="ปีงบ65 กทม._ภูมิภาค"/>
      <sheetName val="ปีงบ 2565"/>
      <sheetName val="รวมปีแนวตั้ง"/>
      <sheetName val="ปีงบ 2567"/>
      <sheetName val="ปีงบ67 กทม._ภูมิภาค"/>
      <sheetName val="สำหรับหยอดผลพิจารณา"/>
      <sheetName val="สำหรับหยอดผู้ยื่น"/>
      <sheetName val="ลงdatacatalog"/>
    </sheetNames>
    <sheetDataSet>
      <sheetData sheetId="0">
        <row r="67">
          <cell r="D67">
            <v>7366</v>
          </cell>
        </row>
        <row r="68">
          <cell r="D68">
            <v>43</v>
          </cell>
        </row>
      </sheetData>
      <sheetData sheetId="1"/>
      <sheetData sheetId="2"/>
      <sheetData sheetId="3">
        <row r="67">
          <cell r="D67">
            <v>7366</v>
          </cell>
        </row>
        <row r="68">
          <cell r="D68">
            <v>43</v>
          </cell>
        </row>
      </sheetData>
      <sheetData sheetId="4">
        <row r="45">
          <cell r="A45" t="str">
            <v>ที่มา : สำนักงานช่วยเหลือทางการเงินแก่ผู้เสียหายและจำเลยในคดีอาญา</v>
          </cell>
        </row>
        <row r="67">
          <cell r="D67">
            <v>7366</v>
          </cell>
        </row>
      </sheetData>
      <sheetData sheetId="5">
        <row r="67">
          <cell r="D67">
            <v>7366</v>
          </cell>
        </row>
      </sheetData>
      <sheetData sheetId="6">
        <row r="4">
          <cell r="C4">
            <v>7</v>
          </cell>
          <cell r="D4">
            <v>0</v>
          </cell>
          <cell r="E4">
            <v>7</v>
          </cell>
          <cell r="F4">
            <v>635</v>
          </cell>
          <cell r="G4">
            <v>266</v>
          </cell>
          <cell r="H4">
            <v>901</v>
          </cell>
        </row>
        <row r="4">
          <cell r="L4">
            <v>650000</v>
          </cell>
          <cell r="M4">
            <v>29240497.1</v>
          </cell>
        </row>
        <row r="5">
          <cell r="C5">
            <v>3</v>
          </cell>
          <cell r="D5">
            <v>2</v>
          </cell>
          <cell r="E5">
            <v>5</v>
          </cell>
          <cell r="F5">
            <v>4</v>
          </cell>
          <cell r="G5">
            <v>26</v>
          </cell>
          <cell r="H5">
            <v>30</v>
          </cell>
        </row>
        <row r="5">
          <cell r="L5">
            <v>2092049</v>
          </cell>
          <cell r="M5">
            <v>1532428</v>
          </cell>
        </row>
        <row r="7">
          <cell r="C7">
            <v>118</v>
          </cell>
          <cell r="D7">
            <v>40</v>
          </cell>
          <cell r="E7">
            <v>158</v>
          </cell>
          <cell r="F7">
            <v>772</v>
          </cell>
          <cell r="G7">
            <v>384</v>
          </cell>
          <cell r="H7">
            <v>1156</v>
          </cell>
        </row>
        <row r="7">
          <cell r="L7">
            <v>6935010.15</v>
          </cell>
          <cell r="M7">
            <v>39537915.99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2</v>
          </cell>
          <cell r="G8">
            <v>14</v>
          </cell>
          <cell r="H8">
            <v>16</v>
          </cell>
        </row>
        <row r="8">
          <cell r="L8">
            <v>0</v>
          </cell>
          <cell r="M8">
            <v>274883</v>
          </cell>
        </row>
        <row r="10">
          <cell r="C10">
            <v>123</v>
          </cell>
          <cell r="D10">
            <v>37</v>
          </cell>
          <cell r="E10">
            <v>160</v>
          </cell>
          <cell r="F10">
            <v>749</v>
          </cell>
          <cell r="G10">
            <v>334</v>
          </cell>
          <cell r="H10">
            <v>1083</v>
          </cell>
        </row>
        <row r="10">
          <cell r="L10">
            <v>6542993.05</v>
          </cell>
          <cell r="M10">
            <v>38572512.25</v>
          </cell>
        </row>
        <row r="11">
          <cell r="C11">
            <v>3</v>
          </cell>
          <cell r="D11">
            <v>4</v>
          </cell>
          <cell r="E11">
            <v>7</v>
          </cell>
          <cell r="F11">
            <v>5</v>
          </cell>
          <cell r="G11">
            <v>17</v>
          </cell>
          <cell r="H11">
            <v>22</v>
          </cell>
        </row>
        <row r="11">
          <cell r="L11">
            <v>1406128</v>
          </cell>
          <cell r="M11">
            <v>1890775</v>
          </cell>
        </row>
        <row r="13">
          <cell r="C13">
            <v>112</v>
          </cell>
          <cell r="D13">
            <v>43</v>
          </cell>
          <cell r="E13">
            <v>155</v>
          </cell>
          <cell r="F13">
            <v>730</v>
          </cell>
          <cell r="G13">
            <v>277</v>
          </cell>
          <cell r="H13">
            <v>1007</v>
          </cell>
        </row>
        <row r="13">
          <cell r="L13">
            <v>5280742.35</v>
          </cell>
          <cell r="M13">
            <v>40870889.3</v>
          </cell>
        </row>
        <row r="14">
          <cell r="C14">
            <v>5</v>
          </cell>
          <cell r="D14">
            <v>4</v>
          </cell>
          <cell r="E14">
            <v>9</v>
          </cell>
          <cell r="F14">
            <v>5</v>
          </cell>
          <cell r="G14">
            <v>28</v>
          </cell>
          <cell r="H14">
            <v>33</v>
          </cell>
        </row>
        <row r="14">
          <cell r="L14">
            <v>1368349</v>
          </cell>
          <cell r="M14">
            <v>1017522</v>
          </cell>
        </row>
        <row r="16">
          <cell r="C16">
            <v>115</v>
          </cell>
          <cell r="D16">
            <v>32</v>
          </cell>
          <cell r="E16">
            <v>147</v>
          </cell>
          <cell r="F16">
            <v>754</v>
          </cell>
          <cell r="G16">
            <v>322</v>
          </cell>
          <cell r="H16">
            <v>1076</v>
          </cell>
        </row>
        <row r="16">
          <cell r="L16">
            <v>6507856.95</v>
          </cell>
          <cell r="M16">
            <v>39698826.24</v>
          </cell>
        </row>
        <row r="17">
          <cell r="C17">
            <v>7</v>
          </cell>
          <cell r="D17">
            <v>3</v>
          </cell>
          <cell r="E17">
            <v>10</v>
          </cell>
          <cell r="F17">
            <v>12</v>
          </cell>
          <cell r="G17">
            <v>17</v>
          </cell>
          <cell r="H17">
            <v>29</v>
          </cell>
        </row>
        <row r="17">
          <cell r="L17">
            <v>2132258</v>
          </cell>
          <cell r="M17">
            <v>3337353</v>
          </cell>
        </row>
        <row r="19">
          <cell r="C19">
            <v>88</v>
          </cell>
          <cell r="D19">
            <v>35</v>
          </cell>
          <cell r="E19">
            <v>123</v>
          </cell>
          <cell r="F19">
            <v>742</v>
          </cell>
          <cell r="G19">
            <v>332</v>
          </cell>
          <cell r="H19">
            <v>1074</v>
          </cell>
        </row>
        <row r="19">
          <cell r="L19">
            <v>4994297.25</v>
          </cell>
          <cell r="M19">
            <v>36456227.05</v>
          </cell>
        </row>
        <row r="20">
          <cell r="C20">
            <v>1</v>
          </cell>
          <cell r="D20">
            <v>9</v>
          </cell>
          <cell r="E20">
            <v>10</v>
          </cell>
          <cell r="F20">
            <v>6</v>
          </cell>
          <cell r="G20">
            <v>22</v>
          </cell>
          <cell r="H20">
            <v>28</v>
          </cell>
        </row>
        <row r="20">
          <cell r="L20">
            <v>526097</v>
          </cell>
          <cell r="M20">
            <v>628225</v>
          </cell>
        </row>
        <row r="22">
          <cell r="C22">
            <v>75</v>
          </cell>
          <cell r="D22">
            <v>29</v>
          </cell>
          <cell r="E22">
            <v>104</v>
          </cell>
          <cell r="F22">
            <v>733</v>
          </cell>
          <cell r="G22">
            <v>367</v>
          </cell>
          <cell r="H22">
            <v>1100</v>
          </cell>
        </row>
        <row r="22">
          <cell r="L22">
            <v>4091968.4</v>
          </cell>
          <cell r="M22">
            <v>35098039.67</v>
          </cell>
        </row>
        <row r="23">
          <cell r="C23">
            <v>3</v>
          </cell>
          <cell r="D23">
            <v>3</v>
          </cell>
          <cell r="E23">
            <v>6</v>
          </cell>
          <cell r="F23">
            <v>3</v>
          </cell>
          <cell r="G23">
            <v>22</v>
          </cell>
          <cell r="H23">
            <v>25</v>
          </cell>
        </row>
        <row r="23">
          <cell r="L23">
            <v>690589</v>
          </cell>
          <cell r="M23">
            <v>458864</v>
          </cell>
        </row>
        <row r="25">
          <cell r="C25">
            <v>65</v>
          </cell>
          <cell r="D25">
            <v>23</v>
          </cell>
          <cell r="E25">
            <v>88</v>
          </cell>
          <cell r="F25">
            <v>766</v>
          </cell>
          <cell r="G25">
            <v>288</v>
          </cell>
          <cell r="H25">
            <v>1054</v>
          </cell>
        </row>
        <row r="25">
          <cell r="L25">
            <v>3606453.25</v>
          </cell>
          <cell r="M25">
            <v>37273942.09</v>
          </cell>
        </row>
        <row r="26">
          <cell r="C26">
            <v>0</v>
          </cell>
          <cell r="D26">
            <v>1</v>
          </cell>
          <cell r="E26">
            <v>1</v>
          </cell>
          <cell r="F26">
            <v>2</v>
          </cell>
          <cell r="G26">
            <v>5</v>
          </cell>
          <cell r="H26">
            <v>7</v>
          </cell>
        </row>
        <row r="26">
          <cell r="L26">
            <v>0</v>
          </cell>
          <cell r="M26">
            <v>131155</v>
          </cell>
        </row>
        <row r="28">
          <cell r="C28">
            <v>115</v>
          </cell>
          <cell r="D28">
            <v>22</v>
          </cell>
          <cell r="E28">
            <v>137</v>
          </cell>
          <cell r="F28">
            <v>742</v>
          </cell>
          <cell r="G28">
            <v>281</v>
          </cell>
          <cell r="H28">
            <v>1023</v>
          </cell>
        </row>
        <row r="28">
          <cell r="L28">
            <v>6543184.75</v>
          </cell>
          <cell r="M28">
            <v>35309736.25</v>
          </cell>
        </row>
        <row r="29">
          <cell r="C29">
            <v>0</v>
          </cell>
          <cell r="D29">
            <v>5</v>
          </cell>
          <cell r="E29">
            <v>5</v>
          </cell>
          <cell r="F29">
            <v>0</v>
          </cell>
          <cell r="G29">
            <v>24</v>
          </cell>
          <cell r="H29">
            <v>24</v>
          </cell>
        </row>
        <row r="29">
          <cell r="L29">
            <v>0</v>
          </cell>
          <cell r="M29">
            <v>0</v>
          </cell>
        </row>
        <row r="31">
          <cell r="C31">
            <v>135</v>
          </cell>
          <cell r="D31">
            <v>53</v>
          </cell>
          <cell r="E31">
            <v>188</v>
          </cell>
          <cell r="F31">
            <v>662</v>
          </cell>
          <cell r="G31">
            <v>263</v>
          </cell>
          <cell r="H31">
            <v>925</v>
          </cell>
        </row>
        <row r="31">
          <cell r="L31">
            <v>7693239.35</v>
          </cell>
          <cell r="M31">
            <v>34962255.72</v>
          </cell>
        </row>
        <row r="32">
          <cell r="C32">
            <v>0</v>
          </cell>
          <cell r="D32">
            <v>6</v>
          </cell>
          <cell r="E32">
            <v>6</v>
          </cell>
          <cell r="F32">
            <v>3</v>
          </cell>
          <cell r="G32">
            <v>15</v>
          </cell>
          <cell r="H32">
            <v>18</v>
          </cell>
        </row>
        <row r="32">
          <cell r="L32">
            <v>0</v>
          </cell>
          <cell r="M32">
            <v>734753</v>
          </cell>
        </row>
        <row r="34">
          <cell r="C34">
            <v>107</v>
          </cell>
          <cell r="D34">
            <v>46</v>
          </cell>
          <cell r="E34">
            <v>153</v>
          </cell>
          <cell r="F34">
            <v>768</v>
          </cell>
          <cell r="G34">
            <v>346</v>
          </cell>
          <cell r="H34">
            <v>1114</v>
          </cell>
        </row>
        <row r="34">
          <cell r="L34">
            <v>5279280.5</v>
          </cell>
          <cell r="M34">
            <v>41210513.95</v>
          </cell>
        </row>
        <row r="35">
          <cell r="C35">
            <v>0</v>
          </cell>
          <cell r="D35">
            <v>7</v>
          </cell>
          <cell r="E35">
            <v>7</v>
          </cell>
          <cell r="F35">
            <v>0</v>
          </cell>
          <cell r="G35">
            <v>12</v>
          </cell>
          <cell r="H35">
            <v>12</v>
          </cell>
        </row>
        <row r="35">
          <cell r="L35">
            <v>0</v>
          </cell>
          <cell r="M35">
            <v>0</v>
          </cell>
        </row>
        <row r="37">
          <cell r="C37">
            <v>104</v>
          </cell>
          <cell r="D37">
            <v>52</v>
          </cell>
          <cell r="E37">
            <v>156</v>
          </cell>
          <cell r="F37">
            <v>790</v>
          </cell>
          <cell r="G37">
            <v>313</v>
          </cell>
          <cell r="H37">
            <v>1103</v>
          </cell>
        </row>
        <row r="37">
          <cell r="L37">
            <v>5322491.5</v>
          </cell>
          <cell r="M37">
            <v>42364055.46</v>
          </cell>
        </row>
        <row r="38">
          <cell r="C38">
            <v>0</v>
          </cell>
          <cell r="D38">
            <v>1</v>
          </cell>
          <cell r="E38">
            <v>1</v>
          </cell>
          <cell r="F38">
            <v>5</v>
          </cell>
          <cell r="G38">
            <v>28</v>
          </cell>
          <cell r="H38">
            <v>33</v>
          </cell>
        </row>
        <row r="38">
          <cell r="L38">
            <v>0</v>
          </cell>
          <cell r="M38">
            <v>795699</v>
          </cell>
        </row>
      </sheetData>
      <sheetData sheetId="7">
        <row r="4">
          <cell r="C4">
            <v>166</v>
          </cell>
          <cell r="D4">
            <v>1091</v>
          </cell>
        </row>
        <row r="5">
          <cell r="C5">
            <v>9</v>
          </cell>
          <cell r="D5">
            <v>21</v>
          </cell>
        </row>
        <row r="7">
          <cell r="C7">
            <v>178</v>
          </cell>
          <cell r="D7">
            <v>1075</v>
          </cell>
        </row>
        <row r="8">
          <cell r="C8">
            <v>10</v>
          </cell>
          <cell r="D8">
            <v>30</v>
          </cell>
        </row>
        <row r="10">
          <cell r="C10">
            <v>121</v>
          </cell>
          <cell r="D10">
            <v>917</v>
          </cell>
        </row>
        <row r="11">
          <cell r="C11">
            <v>8</v>
          </cell>
          <cell r="D11">
            <v>22</v>
          </cell>
        </row>
        <row r="13">
          <cell r="C13">
            <v>156</v>
          </cell>
          <cell r="D13">
            <v>1144</v>
          </cell>
        </row>
        <row r="14">
          <cell r="C14">
            <v>6</v>
          </cell>
          <cell r="D14">
            <v>17</v>
          </cell>
        </row>
        <row r="16">
          <cell r="C16">
            <v>150</v>
          </cell>
          <cell r="D16">
            <v>1149</v>
          </cell>
        </row>
        <row r="17">
          <cell r="C17">
            <v>4</v>
          </cell>
          <cell r="D17">
            <v>16</v>
          </cell>
        </row>
        <row r="19">
          <cell r="C19">
            <v>176</v>
          </cell>
          <cell r="D19">
            <v>1117</v>
          </cell>
        </row>
        <row r="20">
          <cell r="C20">
            <v>4</v>
          </cell>
          <cell r="D20">
            <v>26</v>
          </cell>
        </row>
        <row r="22">
          <cell r="C22">
            <v>141</v>
          </cell>
          <cell r="D22">
            <v>1067</v>
          </cell>
        </row>
        <row r="23">
          <cell r="C23">
            <v>9</v>
          </cell>
          <cell r="D23">
            <v>21</v>
          </cell>
        </row>
        <row r="25">
          <cell r="C25">
            <v>140</v>
          </cell>
          <cell r="D25">
            <v>1055</v>
          </cell>
        </row>
        <row r="26">
          <cell r="C26">
            <v>7</v>
          </cell>
          <cell r="D26">
            <v>21</v>
          </cell>
        </row>
        <row r="28">
          <cell r="C28">
            <v>154</v>
          </cell>
          <cell r="D28">
            <v>975</v>
          </cell>
        </row>
        <row r="29">
          <cell r="C29">
            <v>8</v>
          </cell>
          <cell r="D29">
            <v>15</v>
          </cell>
        </row>
        <row r="31">
          <cell r="C31">
            <v>119</v>
          </cell>
          <cell r="D31">
            <v>1007</v>
          </cell>
        </row>
        <row r="32">
          <cell r="C32">
            <v>3</v>
          </cell>
          <cell r="D32">
            <v>28</v>
          </cell>
        </row>
        <row r="34">
          <cell r="C34">
            <v>112</v>
          </cell>
          <cell r="D34">
            <v>968</v>
          </cell>
        </row>
        <row r="35">
          <cell r="C35">
            <v>15</v>
          </cell>
          <cell r="D35">
            <v>18</v>
          </cell>
        </row>
        <row r="37">
          <cell r="C37">
            <v>130</v>
          </cell>
          <cell r="D37">
            <v>923</v>
          </cell>
        </row>
        <row r="38">
          <cell r="C38">
            <v>9</v>
          </cell>
          <cell r="D38">
            <v>7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selection activeCell="A1" sqref="A$1:S$1048576"/>
    </sheetView>
  </sheetViews>
  <sheetFormatPr defaultColWidth="8.66666666666667" defaultRowHeight="23"/>
  <cols>
    <col min="1" max="1" width="16.2833333333333" style="1" customWidth="1"/>
    <col min="2" max="2" width="17.8583333333333" style="1" customWidth="1"/>
    <col min="3" max="3" width="14.5666666666667" style="1" customWidth="1"/>
    <col min="4" max="4" width="15.1416666666667" style="1" customWidth="1"/>
    <col min="5" max="5" width="11.5666666666667" style="1" customWidth="1"/>
    <col min="6" max="6" width="12.425" style="1" customWidth="1"/>
    <col min="7" max="7" width="22.2833333333333" style="1" customWidth="1"/>
    <col min="8" max="8" width="1.70833333333333" style="1" customWidth="1"/>
    <col min="9" max="12" width="14.2833333333333" style="1" customWidth="1"/>
    <col min="13" max="13" width="27.425" style="2" customWidth="1"/>
    <col min="14" max="14" width="1" style="1" customWidth="1"/>
    <col min="15" max="15" width="15" style="1" customWidth="1"/>
    <col min="16" max="18" width="14.1416666666667" style="1" customWidth="1"/>
    <col min="19" max="19" width="39.8583333333333" style="2" customWidth="1"/>
  </cols>
  <sheetData>
    <row r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1"/>
      <c r="N1" s="3"/>
      <c r="O1" s="3"/>
      <c r="P1" s="3"/>
      <c r="Q1" s="3"/>
      <c r="R1" s="3"/>
      <c r="S1" s="41"/>
    </row>
    <row r="2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1"/>
      <c r="N2" s="3"/>
      <c r="O2" s="3"/>
      <c r="P2" s="3"/>
      <c r="Q2" s="3"/>
      <c r="R2" s="3"/>
      <c r="S2" s="41"/>
    </row>
    <row r="3" spans="1:19">
      <c r="A3" s="4" t="s">
        <v>2</v>
      </c>
      <c r="B3" s="4"/>
      <c r="C3" s="4"/>
      <c r="D3" s="4"/>
      <c r="E3" s="4"/>
      <c r="F3" s="4"/>
      <c r="G3" s="4"/>
      <c r="H3" s="3"/>
      <c r="I3" s="4"/>
      <c r="J3" s="4"/>
      <c r="K3" s="4"/>
      <c r="L3" s="4"/>
      <c r="M3" s="42"/>
      <c r="N3" s="4"/>
      <c r="O3" s="4"/>
      <c r="P3" s="4"/>
      <c r="Q3" s="4"/>
      <c r="R3" s="4"/>
      <c r="S3" s="42"/>
    </row>
    <row r="4" spans="1:19">
      <c r="A4" s="5" t="s">
        <v>3</v>
      </c>
      <c r="B4" s="5" t="s">
        <v>4</v>
      </c>
      <c r="C4" s="6" t="s">
        <v>5</v>
      </c>
      <c r="D4" s="7"/>
      <c r="E4" s="7"/>
      <c r="F4" s="7"/>
      <c r="G4" s="8"/>
      <c r="H4" s="9"/>
      <c r="I4" s="6" t="s">
        <v>6</v>
      </c>
      <c r="J4" s="7"/>
      <c r="K4" s="7"/>
      <c r="L4" s="7"/>
      <c r="M4" s="43"/>
      <c r="N4" s="44"/>
      <c r="O4" s="6" t="s">
        <v>7</v>
      </c>
      <c r="P4" s="7"/>
      <c r="Q4" s="7"/>
      <c r="R4" s="7"/>
      <c r="S4" s="43"/>
    </row>
    <row r="5" spans="1:19">
      <c r="A5" s="10"/>
      <c r="B5" s="10"/>
      <c r="C5" s="11" t="s">
        <v>8</v>
      </c>
      <c r="D5" s="12" t="s">
        <v>9</v>
      </c>
      <c r="E5" s="13"/>
      <c r="F5" s="13"/>
      <c r="G5" s="14"/>
      <c r="H5" s="9"/>
      <c r="I5" s="11" t="s">
        <v>8</v>
      </c>
      <c r="J5" s="12" t="s">
        <v>9</v>
      </c>
      <c r="K5" s="13"/>
      <c r="L5" s="13"/>
      <c r="M5" s="45"/>
      <c r="N5" s="46"/>
      <c r="O5" s="11" t="s">
        <v>8</v>
      </c>
      <c r="P5" s="12" t="s">
        <v>9</v>
      </c>
      <c r="Q5" s="13"/>
      <c r="R5" s="13"/>
      <c r="S5" s="45"/>
    </row>
    <row r="6" ht="46" spans="1:19">
      <c r="A6" s="15"/>
      <c r="B6" s="15"/>
      <c r="C6" s="16"/>
      <c r="D6" s="17" t="s">
        <v>10</v>
      </c>
      <c r="E6" s="17" t="s">
        <v>11</v>
      </c>
      <c r="F6" s="17" t="s">
        <v>12</v>
      </c>
      <c r="G6" s="18" t="s">
        <v>13</v>
      </c>
      <c r="H6" s="9"/>
      <c r="I6" s="16"/>
      <c r="J6" s="17" t="s">
        <v>10</v>
      </c>
      <c r="K6" s="17" t="s">
        <v>11</v>
      </c>
      <c r="L6" s="17" t="s">
        <v>12</v>
      </c>
      <c r="M6" s="18" t="s">
        <v>13</v>
      </c>
      <c r="N6" s="46"/>
      <c r="O6" s="16"/>
      <c r="P6" s="17" t="s">
        <v>10</v>
      </c>
      <c r="Q6" s="17" t="s">
        <v>11</v>
      </c>
      <c r="R6" s="17" t="s">
        <v>12</v>
      </c>
      <c r="S6" s="18" t="s">
        <v>13</v>
      </c>
    </row>
    <row r="7" spans="1:19">
      <c r="A7" s="19" t="s">
        <v>14</v>
      </c>
      <c r="B7" s="20" t="s">
        <v>15</v>
      </c>
      <c r="C7" s="21">
        <f>[1]สำหรับหยอดผู้ยื่น!C4</f>
        <v>166</v>
      </c>
      <c r="D7" s="22">
        <f>[1]สำหรับหยอดผลพิจารณา!C4</f>
        <v>7</v>
      </c>
      <c r="E7" s="22">
        <f>[1]สำหรับหยอดผลพิจารณา!D4</f>
        <v>0</v>
      </c>
      <c r="F7" s="22">
        <f>[1]สำหรับหยอดผลพิจารณา!E4</f>
        <v>7</v>
      </c>
      <c r="G7" s="23">
        <f>[1]สำหรับหยอดผลพิจารณา!L4</f>
        <v>650000</v>
      </c>
      <c r="H7" s="9"/>
      <c r="I7" s="47">
        <f>[1]สำหรับหยอดผู้ยื่น!D4</f>
        <v>1091</v>
      </c>
      <c r="J7" s="22">
        <f>[1]สำหรับหยอดผลพิจารณา!F4</f>
        <v>635</v>
      </c>
      <c r="K7" s="22">
        <f>[1]สำหรับหยอดผลพิจารณา!G4</f>
        <v>266</v>
      </c>
      <c r="L7" s="22">
        <f>[1]สำหรับหยอดผลพิจารณา!H4</f>
        <v>901</v>
      </c>
      <c r="M7" s="23">
        <f>[1]สำหรับหยอดผลพิจารณา!M4</f>
        <v>29240497.1</v>
      </c>
      <c r="N7" s="46"/>
      <c r="O7" s="31">
        <f t="shared" ref="O7:S7" si="0">C7+I7</f>
        <v>1257</v>
      </c>
      <c r="P7" s="31">
        <f t="shared" si="0"/>
        <v>642</v>
      </c>
      <c r="Q7" s="31">
        <f t="shared" si="0"/>
        <v>266</v>
      </c>
      <c r="R7" s="31">
        <f t="shared" si="0"/>
        <v>908</v>
      </c>
      <c r="S7" s="32">
        <f t="shared" si="0"/>
        <v>29890497.1</v>
      </c>
    </row>
    <row r="8" spans="1:19">
      <c r="A8" s="24"/>
      <c r="B8" s="20" t="s">
        <v>16</v>
      </c>
      <c r="C8" s="21">
        <f>[1]สำหรับหยอดผู้ยื่น!C5</f>
        <v>9</v>
      </c>
      <c r="D8" s="22">
        <f>[1]สำหรับหยอดผลพิจารณา!C5</f>
        <v>3</v>
      </c>
      <c r="E8" s="22">
        <f>[1]สำหรับหยอดผลพิจารณา!D5</f>
        <v>2</v>
      </c>
      <c r="F8" s="22">
        <f>[1]สำหรับหยอดผลพิจารณา!E5</f>
        <v>5</v>
      </c>
      <c r="G8" s="23">
        <f>[1]สำหรับหยอดผลพิจารณา!L5</f>
        <v>2092049</v>
      </c>
      <c r="H8" s="9"/>
      <c r="I8" s="21">
        <f>[1]สำหรับหยอดผู้ยื่น!D5</f>
        <v>21</v>
      </c>
      <c r="J8" s="22">
        <f>[1]สำหรับหยอดผลพิจารณา!F5</f>
        <v>4</v>
      </c>
      <c r="K8" s="22">
        <f>[1]สำหรับหยอดผลพิจารณา!G5</f>
        <v>26</v>
      </c>
      <c r="L8" s="22">
        <f>[1]สำหรับหยอดผลพิจารณา!H5</f>
        <v>30</v>
      </c>
      <c r="M8" s="23">
        <f>[1]สำหรับหยอดผลพิจารณา!M5</f>
        <v>1532428</v>
      </c>
      <c r="N8" s="46"/>
      <c r="O8" s="31">
        <f t="shared" ref="O8:S8" si="1">C8+I8</f>
        <v>30</v>
      </c>
      <c r="P8" s="31">
        <f t="shared" si="1"/>
        <v>7</v>
      </c>
      <c r="Q8" s="31">
        <f t="shared" si="1"/>
        <v>28</v>
      </c>
      <c r="R8" s="31">
        <f t="shared" si="1"/>
        <v>35</v>
      </c>
      <c r="S8" s="32">
        <f t="shared" si="1"/>
        <v>3624477</v>
      </c>
    </row>
    <row r="9" spans="1:19">
      <c r="A9" s="25"/>
      <c r="B9" s="26" t="s">
        <v>12</v>
      </c>
      <c r="C9" s="27">
        <f t="shared" ref="C9:G9" si="2">SUM(C7:C8)</f>
        <v>175</v>
      </c>
      <c r="D9" s="27">
        <f t="shared" si="2"/>
        <v>10</v>
      </c>
      <c r="E9" s="27">
        <f t="shared" si="2"/>
        <v>2</v>
      </c>
      <c r="F9" s="27">
        <f t="shared" si="2"/>
        <v>12</v>
      </c>
      <c r="G9" s="28">
        <f t="shared" si="2"/>
        <v>2742049</v>
      </c>
      <c r="H9" s="9"/>
      <c r="I9" s="27">
        <f t="shared" ref="I9:M9" si="3">SUM(I7:I8)</f>
        <v>1112</v>
      </c>
      <c r="J9" s="27">
        <f t="shared" si="3"/>
        <v>639</v>
      </c>
      <c r="K9" s="27">
        <f t="shared" si="3"/>
        <v>292</v>
      </c>
      <c r="L9" s="27">
        <f t="shared" si="3"/>
        <v>931</v>
      </c>
      <c r="M9" s="28">
        <f t="shared" si="3"/>
        <v>30772925.1</v>
      </c>
      <c r="N9" s="46"/>
      <c r="O9" s="48">
        <f t="shared" ref="O9:S9" si="4">C9+I9</f>
        <v>1287</v>
      </c>
      <c r="P9" s="48">
        <f t="shared" si="4"/>
        <v>649</v>
      </c>
      <c r="Q9" s="48">
        <f t="shared" si="4"/>
        <v>294</v>
      </c>
      <c r="R9" s="48">
        <f t="shared" si="4"/>
        <v>943</v>
      </c>
      <c r="S9" s="59">
        <f t="shared" si="4"/>
        <v>33514974.1</v>
      </c>
    </row>
    <row r="10" spans="1:19">
      <c r="A10" s="19" t="s">
        <v>17</v>
      </c>
      <c r="B10" s="20" t="s">
        <v>15</v>
      </c>
      <c r="C10" s="21">
        <f>[1]สำหรับหยอดผู้ยื่น!C7</f>
        <v>178</v>
      </c>
      <c r="D10" s="22">
        <f>[1]สำหรับหยอดผลพิจารณา!C7</f>
        <v>118</v>
      </c>
      <c r="E10" s="22">
        <f>[1]สำหรับหยอดผลพิจารณา!D7</f>
        <v>40</v>
      </c>
      <c r="F10" s="22">
        <f>[1]สำหรับหยอดผลพิจารณา!E7</f>
        <v>158</v>
      </c>
      <c r="G10" s="29">
        <f>[1]สำหรับหยอดผลพิจารณา!L7</f>
        <v>6935010.15</v>
      </c>
      <c r="H10" s="9"/>
      <c r="I10" s="47">
        <f>[1]สำหรับหยอดผู้ยื่น!D7</f>
        <v>1075</v>
      </c>
      <c r="J10" s="22">
        <f>[1]สำหรับหยอดผลพิจารณา!F7</f>
        <v>772</v>
      </c>
      <c r="K10" s="22">
        <f>[1]สำหรับหยอดผลพิจารณา!G7</f>
        <v>384</v>
      </c>
      <c r="L10" s="22">
        <f>[1]สำหรับหยอดผลพิจารณา!H7</f>
        <v>1156</v>
      </c>
      <c r="M10" s="23">
        <f>[1]สำหรับหยอดผลพิจารณา!M7</f>
        <v>39537915.99</v>
      </c>
      <c r="N10" s="46"/>
      <c r="O10" s="31">
        <f t="shared" ref="O10:S10" si="5">C10+I10</f>
        <v>1253</v>
      </c>
      <c r="P10" s="31">
        <f t="shared" si="5"/>
        <v>890</v>
      </c>
      <c r="Q10" s="31">
        <f t="shared" si="5"/>
        <v>424</v>
      </c>
      <c r="R10" s="31">
        <f t="shared" si="5"/>
        <v>1314</v>
      </c>
      <c r="S10" s="32">
        <f t="shared" si="5"/>
        <v>46472926.14</v>
      </c>
    </row>
    <row r="11" spans="1:19">
      <c r="A11" s="24"/>
      <c r="B11" s="20" t="s">
        <v>16</v>
      </c>
      <c r="C11" s="21">
        <f>[1]สำหรับหยอดผู้ยื่น!C8</f>
        <v>10</v>
      </c>
      <c r="D11" s="22">
        <f>[1]สำหรับหยอดผลพิจารณา!C8</f>
        <v>0</v>
      </c>
      <c r="E11" s="22">
        <f>[1]สำหรับหยอดผลพิจารณา!D8</f>
        <v>0</v>
      </c>
      <c r="F11" s="22">
        <f>[1]สำหรับหยอดผลพิจารณา!E8</f>
        <v>0</v>
      </c>
      <c r="G11" s="29">
        <f>[1]สำหรับหยอดผลพิจารณา!L8</f>
        <v>0</v>
      </c>
      <c r="H11" s="9"/>
      <c r="I11" s="21">
        <f>[1]สำหรับหยอดผู้ยื่น!D8</f>
        <v>30</v>
      </c>
      <c r="J11" s="22">
        <f>[1]สำหรับหยอดผลพิจารณา!F8</f>
        <v>2</v>
      </c>
      <c r="K11" s="22">
        <f>[1]สำหรับหยอดผลพิจารณา!G8</f>
        <v>14</v>
      </c>
      <c r="L11" s="22">
        <f>[1]สำหรับหยอดผลพิจารณา!H8</f>
        <v>16</v>
      </c>
      <c r="M11" s="23">
        <f>[1]สำหรับหยอดผลพิจารณา!M8</f>
        <v>274883</v>
      </c>
      <c r="N11" s="46"/>
      <c r="O11" s="31">
        <f t="shared" ref="O11:S11" si="6">C11+I11</f>
        <v>40</v>
      </c>
      <c r="P11" s="31">
        <f t="shared" si="6"/>
        <v>2</v>
      </c>
      <c r="Q11" s="31">
        <f t="shared" si="6"/>
        <v>14</v>
      </c>
      <c r="R11" s="31">
        <f t="shared" si="6"/>
        <v>16</v>
      </c>
      <c r="S11" s="32">
        <f t="shared" si="6"/>
        <v>274883</v>
      </c>
    </row>
    <row r="12" spans="1:19">
      <c r="A12" s="25"/>
      <c r="B12" s="26" t="s">
        <v>12</v>
      </c>
      <c r="C12" s="27">
        <f t="shared" ref="C12:G12" si="7">SUM(C10:C11)</f>
        <v>188</v>
      </c>
      <c r="D12" s="27">
        <f t="shared" si="7"/>
        <v>118</v>
      </c>
      <c r="E12" s="27">
        <f t="shared" si="7"/>
        <v>40</v>
      </c>
      <c r="F12" s="27">
        <f t="shared" si="7"/>
        <v>158</v>
      </c>
      <c r="G12" s="28">
        <f t="shared" si="7"/>
        <v>6935010.15</v>
      </c>
      <c r="H12" s="9"/>
      <c r="I12" s="27">
        <f t="shared" ref="I12:M12" si="8">SUM(I10:I11)</f>
        <v>1105</v>
      </c>
      <c r="J12" s="27">
        <f t="shared" si="8"/>
        <v>774</v>
      </c>
      <c r="K12" s="27">
        <f t="shared" si="8"/>
        <v>398</v>
      </c>
      <c r="L12" s="27">
        <f t="shared" si="8"/>
        <v>1172</v>
      </c>
      <c r="M12" s="28">
        <f t="shared" si="8"/>
        <v>39812798.99</v>
      </c>
      <c r="N12" s="46"/>
      <c r="O12" s="27">
        <f t="shared" ref="O12:S12" si="9">SUM(O10:O11)</f>
        <v>1293</v>
      </c>
      <c r="P12" s="27">
        <f t="shared" si="9"/>
        <v>892</v>
      </c>
      <c r="Q12" s="27">
        <f t="shared" si="9"/>
        <v>438</v>
      </c>
      <c r="R12" s="27">
        <f t="shared" si="9"/>
        <v>1330</v>
      </c>
      <c r="S12" s="28">
        <f t="shared" si="9"/>
        <v>46747809.14</v>
      </c>
    </row>
    <row r="13" spans="1:19">
      <c r="A13" s="19" t="s">
        <v>18</v>
      </c>
      <c r="B13" s="20" t="s">
        <v>15</v>
      </c>
      <c r="C13" s="21">
        <f>[1]สำหรับหยอดผู้ยื่น!C10</f>
        <v>121</v>
      </c>
      <c r="D13" s="22">
        <f>[1]สำหรับหยอดผลพิจารณา!C10</f>
        <v>123</v>
      </c>
      <c r="E13" s="22">
        <f>[1]สำหรับหยอดผลพิจารณา!D10</f>
        <v>37</v>
      </c>
      <c r="F13" s="22">
        <f>[1]สำหรับหยอดผลพิจารณา!E10</f>
        <v>160</v>
      </c>
      <c r="G13" s="23">
        <f>[1]สำหรับหยอดผลพิจารณา!L10</f>
        <v>6542993.05</v>
      </c>
      <c r="H13" s="9"/>
      <c r="I13" s="47">
        <f>[1]สำหรับหยอดผู้ยื่น!D10</f>
        <v>917</v>
      </c>
      <c r="J13" s="22">
        <f>[1]สำหรับหยอดผลพิจารณา!F10</f>
        <v>749</v>
      </c>
      <c r="K13" s="22">
        <f>[1]สำหรับหยอดผลพิจารณา!G10</f>
        <v>334</v>
      </c>
      <c r="L13" s="22">
        <f>[1]สำหรับหยอดผลพิจารณา!H10</f>
        <v>1083</v>
      </c>
      <c r="M13" s="23">
        <f>[1]สำหรับหยอดผลพิจารณา!M10</f>
        <v>38572512.25</v>
      </c>
      <c r="N13" s="46"/>
      <c r="O13" s="31">
        <f t="shared" ref="O13:S13" si="10">C13+I13</f>
        <v>1038</v>
      </c>
      <c r="P13" s="31">
        <f t="shared" si="10"/>
        <v>872</v>
      </c>
      <c r="Q13" s="31">
        <f t="shared" si="10"/>
        <v>371</v>
      </c>
      <c r="R13" s="31">
        <f t="shared" si="10"/>
        <v>1243</v>
      </c>
      <c r="S13" s="32">
        <f t="shared" si="10"/>
        <v>45115505.3</v>
      </c>
    </row>
    <row r="14" spans="1:19">
      <c r="A14" s="24"/>
      <c r="B14" s="20" t="s">
        <v>16</v>
      </c>
      <c r="C14" s="21">
        <f>[1]สำหรับหยอดผู้ยื่น!C11</f>
        <v>8</v>
      </c>
      <c r="D14" s="22">
        <f>[1]สำหรับหยอดผลพิจารณา!C11</f>
        <v>3</v>
      </c>
      <c r="E14" s="22">
        <f>[1]สำหรับหยอดผลพิจารณา!D11</f>
        <v>4</v>
      </c>
      <c r="F14" s="22">
        <f>[1]สำหรับหยอดผลพิจารณา!E11</f>
        <v>7</v>
      </c>
      <c r="G14" s="23">
        <f>[1]สำหรับหยอดผลพิจารณา!L11</f>
        <v>1406128</v>
      </c>
      <c r="H14" s="9"/>
      <c r="I14" s="47">
        <f>[1]สำหรับหยอดผู้ยื่น!D11</f>
        <v>22</v>
      </c>
      <c r="J14" s="22">
        <f>[1]สำหรับหยอดผลพิจารณา!F11</f>
        <v>5</v>
      </c>
      <c r="K14" s="22">
        <f>[1]สำหรับหยอดผลพิจารณา!G11</f>
        <v>17</v>
      </c>
      <c r="L14" s="22">
        <f>[1]สำหรับหยอดผลพิจารณา!H11</f>
        <v>22</v>
      </c>
      <c r="M14" s="23">
        <f>[1]สำหรับหยอดผลพิจารณา!M11</f>
        <v>1890775</v>
      </c>
      <c r="N14" s="46"/>
      <c r="O14" s="31">
        <f t="shared" ref="O14:S14" si="11">C14+I14</f>
        <v>30</v>
      </c>
      <c r="P14" s="31">
        <f t="shared" si="11"/>
        <v>8</v>
      </c>
      <c r="Q14" s="31">
        <f t="shared" si="11"/>
        <v>21</v>
      </c>
      <c r="R14" s="31">
        <f t="shared" si="11"/>
        <v>29</v>
      </c>
      <c r="S14" s="32">
        <f t="shared" si="11"/>
        <v>3296903</v>
      </c>
    </row>
    <row r="15" spans="1:19">
      <c r="A15" s="25"/>
      <c r="B15" s="26" t="s">
        <v>12</v>
      </c>
      <c r="C15" s="27">
        <f t="shared" ref="C15:G15" si="12">SUM(C13:C14)</f>
        <v>129</v>
      </c>
      <c r="D15" s="27">
        <f t="shared" si="12"/>
        <v>126</v>
      </c>
      <c r="E15" s="27">
        <f t="shared" si="12"/>
        <v>41</v>
      </c>
      <c r="F15" s="27">
        <f t="shared" si="12"/>
        <v>167</v>
      </c>
      <c r="G15" s="28">
        <f t="shared" si="12"/>
        <v>7949121.05</v>
      </c>
      <c r="H15" s="9"/>
      <c r="I15" s="27">
        <f t="shared" ref="I15:M15" si="13">SUM(I13:I14)</f>
        <v>939</v>
      </c>
      <c r="J15" s="27">
        <f t="shared" si="13"/>
        <v>754</v>
      </c>
      <c r="K15" s="27">
        <f t="shared" si="13"/>
        <v>351</v>
      </c>
      <c r="L15" s="27">
        <f t="shared" si="13"/>
        <v>1105</v>
      </c>
      <c r="M15" s="28">
        <f t="shared" si="13"/>
        <v>40463287.25</v>
      </c>
      <c r="N15" s="46"/>
      <c r="O15" s="49">
        <f t="shared" ref="O15:S15" si="14">C15+I15</f>
        <v>1068</v>
      </c>
      <c r="P15" s="49">
        <f t="shared" si="14"/>
        <v>880</v>
      </c>
      <c r="Q15" s="49">
        <f t="shared" si="14"/>
        <v>392</v>
      </c>
      <c r="R15" s="49">
        <f t="shared" si="14"/>
        <v>1272</v>
      </c>
      <c r="S15" s="60">
        <f t="shared" si="14"/>
        <v>48412408.3</v>
      </c>
    </row>
    <row r="16" spans="1:19">
      <c r="A16" s="19" t="s">
        <v>19</v>
      </c>
      <c r="B16" s="20" t="s">
        <v>15</v>
      </c>
      <c r="C16" s="21">
        <f>[1]สำหรับหยอดผู้ยื่น!C13</f>
        <v>156</v>
      </c>
      <c r="D16" s="22">
        <f>[1]สำหรับหยอดผลพิจารณา!C13</f>
        <v>112</v>
      </c>
      <c r="E16" s="22">
        <f>[1]สำหรับหยอดผลพิจารณา!D13</f>
        <v>43</v>
      </c>
      <c r="F16" s="22">
        <f>[1]สำหรับหยอดผลพิจารณา!E13</f>
        <v>155</v>
      </c>
      <c r="G16" s="23">
        <f>[1]สำหรับหยอดผลพิจารณา!L13</f>
        <v>5280742.35</v>
      </c>
      <c r="H16" s="9"/>
      <c r="I16" s="47">
        <f>[1]สำหรับหยอดผู้ยื่น!D13</f>
        <v>1144</v>
      </c>
      <c r="J16" s="22">
        <f>[1]สำหรับหยอดผลพิจารณา!F13</f>
        <v>730</v>
      </c>
      <c r="K16" s="22">
        <f>[1]สำหรับหยอดผลพิจารณา!G13</f>
        <v>277</v>
      </c>
      <c r="L16" s="22">
        <f>[1]สำหรับหยอดผลพิจารณา!H13</f>
        <v>1007</v>
      </c>
      <c r="M16" s="23">
        <f>[1]สำหรับหยอดผลพิจารณา!M13</f>
        <v>40870889.3</v>
      </c>
      <c r="N16" s="46"/>
      <c r="O16" s="31">
        <f t="shared" ref="O16:S16" si="15">C16+I16</f>
        <v>1300</v>
      </c>
      <c r="P16" s="31">
        <f t="shared" si="15"/>
        <v>842</v>
      </c>
      <c r="Q16" s="31">
        <f t="shared" si="15"/>
        <v>320</v>
      </c>
      <c r="R16" s="31">
        <f t="shared" si="15"/>
        <v>1162</v>
      </c>
      <c r="S16" s="32">
        <f t="shared" si="15"/>
        <v>46151631.65</v>
      </c>
    </row>
    <row r="17" spans="1:19">
      <c r="A17" s="24"/>
      <c r="B17" s="20" t="s">
        <v>16</v>
      </c>
      <c r="C17" s="21">
        <f>[1]สำหรับหยอดผู้ยื่น!C14</f>
        <v>6</v>
      </c>
      <c r="D17" s="22">
        <f>[1]สำหรับหยอดผลพิจารณา!C14</f>
        <v>5</v>
      </c>
      <c r="E17" s="22">
        <f>[1]สำหรับหยอดผลพิจารณา!D14</f>
        <v>4</v>
      </c>
      <c r="F17" s="22">
        <f>[1]สำหรับหยอดผลพิจารณา!E14</f>
        <v>9</v>
      </c>
      <c r="G17" s="23">
        <f>[1]สำหรับหยอดผลพิจารณา!L14</f>
        <v>1368349</v>
      </c>
      <c r="H17" s="9"/>
      <c r="I17" s="47">
        <f>[1]สำหรับหยอดผู้ยื่น!D14</f>
        <v>17</v>
      </c>
      <c r="J17" s="22">
        <f>[1]สำหรับหยอดผลพิจารณา!F14</f>
        <v>5</v>
      </c>
      <c r="K17" s="22">
        <f>[1]สำหรับหยอดผลพิจารณา!G14</f>
        <v>28</v>
      </c>
      <c r="L17" s="22">
        <f>[1]สำหรับหยอดผลพิจารณา!H14</f>
        <v>33</v>
      </c>
      <c r="M17" s="23">
        <f>[1]สำหรับหยอดผลพิจารณา!M14</f>
        <v>1017522</v>
      </c>
      <c r="N17" s="46"/>
      <c r="O17" s="31">
        <f t="shared" ref="O17:S17" si="16">C17+I17</f>
        <v>23</v>
      </c>
      <c r="P17" s="31">
        <f t="shared" si="16"/>
        <v>10</v>
      </c>
      <c r="Q17" s="31">
        <f t="shared" si="16"/>
        <v>32</v>
      </c>
      <c r="R17" s="31">
        <f t="shared" si="16"/>
        <v>42</v>
      </c>
      <c r="S17" s="32">
        <f t="shared" si="16"/>
        <v>2385871</v>
      </c>
    </row>
    <row r="18" spans="1:19">
      <c r="A18" s="25"/>
      <c r="B18" s="26" t="s">
        <v>12</v>
      </c>
      <c r="C18" s="27">
        <f t="shared" ref="C18:G18" si="17">SUM(C16:C17)</f>
        <v>162</v>
      </c>
      <c r="D18" s="27">
        <f t="shared" si="17"/>
        <v>117</v>
      </c>
      <c r="E18" s="27">
        <f t="shared" si="17"/>
        <v>47</v>
      </c>
      <c r="F18" s="27">
        <f t="shared" si="17"/>
        <v>164</v>
      </c>
      <c r="G18" s="28">
        <f t="shared" si="17"/>
        <v>6649091.35</v>
      </c>
      <c r="H18" s="9"/>
      <c r="I18" s="27">
        <f t="shared" ref="I18:M18" si="18">SUM(I16:I17)</f>
        <v>1161</v>
      </c>
      <c r="J18" s="27">
        <f t="shared" si="18"/>
        <v>735</v>
      </c>
      <c r="K18" s="27">
        <f t="shared" si="18"/>
        <v>305</v>
      </c>
      <c r="L18" s="27">
        <f t="shared" si="18"/>
        <v>1040</v>
      </c>
      <c r="M18" s="28">
        <f t="shared" si="18"/>
        <v>41888411.3</v>
      </c>
      <c r="N18" s="46"/>
      <c r="O18" s="27">
        <f t="shared" ref="O18:S18" si="19">SUM(O16:O17)</f>
        <v>1323</v>
      </c>
      <c r="P18" s="27">
        <f t="shared" si="19"/>
        <v>852</v>
      </c>
      <c r="Q18" s="27">
        <f t="shared" si="19"/>
        <v>352</v>
      </c>
      <c r="R18" s="27">
        <f t="shared" si="19"/>
        <v>1204</v>
      </c>
      <c r="S18" s="28">
        <f t="shared" si="19"/>
        <v>48537502.65</v>
      </c>
    </row>
    <row r="19" spans="1:19">
      <c r="A19" s="19" t="s">
        <v>20</v>
      </c>
      <c r="B19" s="20" t="s">
        <v>15</v>
      </c>
      <c r="C19" s="21">
        <f>[1]สำหรับหยอดผู้ยื่น!C16</f>
        <v>150</v>
      </c>
      <c r="D19" s="22">
        <f>[1]สำหรับหยอดผลพิจารณา!C16</f>
        <v>115</v>
      </c>
      <c r="E19" s="22">
        <f>[1]สำหรับหยอดผลพิจารณา!D16</f>
        <v>32</v>
      </c>
      <c r="F19" s="22">
        <f>[1]สำหรับหยอดผลพิจารณา!E16</f>
        <v>147</v>
      </c>
      <c r="G19" s="23">
        <f>[1]สำหรับหยอดผลพิจารณา!L16</f>
        <v>6507856.95</v>
      </c>
      <c r="H19" s="9"/>
      <c r="I19" s="47">
        <f>[1]สำหรับหยอดผู้ยื่น!D16</f>
        <v>1149</v>
      </c>
      <c r="J19" s="22">
        <f>[1]สำหรับหยอดผลพิจารณา!F16</f>
        <v>754</v>
      </c>
      <c r="K19" s="22">
        <f>[1]สำหรับหยอดผลพิจารณา!G16</f>
        <v>322</v>
      </c>
      <c r="L19" s="22">
        <f>[1]สำหรับหยอดผลพิจารณา!H16</f>
        <v>1076</v>
      </c>
      <c r="M19" s="23">
        <f>[1]สำหรับหยอดผลพิจารณา!M16</f>
        <v>39698826.24</v>
      </c>
      <c r="N19" s="46"/>
      <c r="O19" s="31">
        <f t="shared" ref="O19:S19" si="20">C19+I19</f>
        <v>1299</v>
      </c>
      <c r="P19" s="31">
        <f t="shared" si="20"/>
        <v>869</v>
      </c>
      <c r="Q19" s="31">
        <f t="shared" si="20"/>
        <v>354</v>
      </c>
      <c r="R19" s="31">
        <f t="shared" si="20"/>
        <v>1223</v>
      </c>
      <c r="S19" s="32">
        <f t="shared" si="20"/>
        <v>46206683.19</v>
      </c>
    </row>
    <row r="20" spans="1:19">
      <c r="A20" s="24"/>
      <c r="B20" s="20" t="s">
        <v>16</v>
      </c>
      <c r="C20" s="21">
        <f>[1]สำหรับหยอดผู้ยื่น!C17</f>
        <v>4</v>
      </c>
      <c r="D20" s="22">
        <f>[1]สำหรับหยอดผลพิจารณา!C17</f>
        <v>7</v>
      </c>
      <c r="E20" s="22">
        <f>[1]สำหรับหยอดผลพิจารณา!D17</f>
        <v>3</v>
      </c>
      <c r="F20" s="22">
        <f>[1]สำหรับหยอดผลพิจารณา!E17</f>
        <v>10</v>
      </c>
      <c r="G20" s="23">
        <f>[1]สำหรับหยอดผลพิจารณา!L17</f>
        <v>2132258</v>
      </c>
      <c r="H20" s="9"/>
      <c r="I20" s="47">
        <f>[1]สำหรับหยอดผู้ยื่น!D17</f>
        <v>16</v>
      </c>
      <c r="J20" s="22">
        <f>[1]สำหรับหยอดผลพิจารณา!F17</f>
        <v>12</v>
      </c>
      <c r="K20" s="22">
        <f>[1]สำหรับหยอดผลพิจารณา!G17</f>
        <v>17</v>
      </c>
      <c r="L20" s="22">
        <f>[1]สำหรับหยอดผลพิจารณา!H17</f>
        <v>29</v>
      </c>
      <c r="M20" s="23">
        <f>[1]สำหรับหยอดผลพิจารณา!M17</f>
        <v>3337353</v>
      </c>
      <c r="N20" s="46"/>
      <c r="O20" s="31">
        <f t="shared" ref="O20:S20" si="21">C20+I20</f>
        <v>20</v>
      </c>
      <c r="P20" s="31">
        <f t="shared" si="21"/>
        <v>19</v>
      </c>
      <c r="Q20" s="31">
        <f t="shared" si="21"/>
        <v>20</v>
      </c>
      <c r="R20" s="31">
        <f t="shared" si="21"/>
        <v>39</v>
      </c>
      <c r="S20" s="32">
        <f t="shared" si="21"/>
        <v>5469611</v>
      </c>
    </row>
    <row r="21" spans="1:19">
      <c r="A21" s="25"/>
      <c r="B21" s="26" t="s">
        <v>12</v>
      </c>
      <c r="C21" s="27">
        <f t="shared" ref="C21:G21" si="22">SUM(C19:C20)</f>
        <v>154</v>
      </c>
      <c r="D21" s="27">
        <f t="shared" si="22"/>
        <v>122</v>
      </c>
      <c r="E21" s="27">
        <f t="shared" si="22"/>
        <v>35</v>
      </c>
      <c r="F21" s="27">
        <f t="shared" si="22"/>
        <v>157</v>
      </c>
      <c r="G21" s="28">
        <f t="shared" si="22"/>
        <v>8640114.95</v>
      </c>
      <c r="H21" s="9"/>
      <c r="I21" s="27">
        <f t="shared" ref="I21:M21" si="23">SUM(I19:I20)</f>
        <v>1165</v>
      </c>
      <c r="J21" s="27">
        <f t="shared" si="23"/>
        <v>766</v>
      </c>
      <c r="K21" s="27">
        <f t="shared" si="23"/>
        <v>339</v>
      </c>
      <c r="L21" s="27">
        <f t="shared" si="23"/>
        <v>1105</v>
      </c>
      <c r="M21" s="28">
        <f t="shared" si="23"/>
        <v>43036179.24</v>
      </c>
      <c r="N21" s="46"/>
      <c r="O21" s="50">
        <f t="shared" ref="O21:S21" si="24">SUM(O19:O20)</f>
        <v>1319</v>
      </c>
      <c r="P21" s="50">
        <f t="shared" si="24"/>
        <v>888</v>
      </c>
      <c r="Q21" s="50">
        <f t="shared" si="24"/>
        <v>374</v>
      </c>
      <c r="R21" s="50">
        <f t="shared" si="24"/>
        <v>1262</v>
      </c>
      <c r="S21" s="61">
        <f t="shared" si="24"/>
        <v>51676294.19</v>
      </c>
    </row>
    <row r="22" spans="1:19">
      <c r="A22" s="19" t="s">
        <v>21</v>
      </c>
      <c r="B22" s="20" t="s">
        <v>15</v>
      </c>
      <c r="C22" s="21">
        <f>[1]สำหรับหยอดผู้ยื่น!C19</f>
        <v>176</v>
      </c>
      <c r="D22" s="22">
        <f>[1]สำหรับหยอดผลพิจารณา!C19</f>
        <v>88</v>
      </c>
      <c r="E22" s="22">
        <f>[1]สำหรับหยอดผลพิจารณา!D19</f>
        <v>35</v>
      </c>
      <c r="F22" s="22">
        <f>[1]สำหรับหยอดผลพิจารณา!E19</f>
        <v>123</v>
      </c>
      <c r="G22" s="23">
        <f>[1]สำหรับหยอดผลพิจารณา!L19</f>
        <v>4994297.25</v>
      </c>
      <c r="H22" s="9"/>
      <c r="I22" s="47">
        <f>[1]สำหรับหยอดผู้ยื่น!D19</f>
        <v>1117</v>
      </c>
      <c r="J22" s="22">
        <f>[1]สำหรับหยอดผลพิจารณา!F19</f>
        <v>742</v>
      </c>
      <c r="K22" s="22">
        <f>[1]สำหรับหยอดผลพิจารณา!G19</f>
        <v>332</v>
      </c>
      <c r="L22" s="22">
        <f>[1]สำหรับหยอดผลพิจารณา!H19</f>
        <v>1074</v>
      </c>
      <c r="M22" s="23">
        <f>[1]สำหรับหยอดผลพิจารณา!M19</f>
        <v>36456227.05</v>
      </c>
      <c r="N22" s="46"/>
      <c r="O22" s="31">
        <f t="shared" ref="O22:S22" si="25">C22+I22</f>
        <v>1293</v>
      </c>
      <c r="P22" s="31">
        <f t="shared" si="25"/>
        <v>830</v>
      </c>
      <c r="Q22" s="31">
        <f t="shared" si="25"/>
        <v>367</v>
      </c>
      <c r="R22" s="31">
        <f t="shared" si="25"/>
        <v>1197</v>
      </c>
      <c r="S22" s="32">
        <f t="shared" si="25"/>
        <v>41450524.3</v>
      </c>
    </row>
    <row r="23" spans="1:19">
      <c r="A23" s="24"/>
      <c r="B23" s="20" t="s">
        <v>16</v>
      </c>
      <c r="C23" s="21">
        <f>[1]สำหรับหยอดผู้ยื่น!C20</f>
        <v>4</v>
      </c>
      <c r="D23" s="22">
        <f>[1]สำหรับหยอดผลพิจารณา!C20</f>
        <v>1</v>
      </c>
      <c r="E23" s="22">
        <f>[1]สำหรับหยอดผลพิจารณา!D20</f>
        <v>9</v>
      </c>
      <c r="F23" s="22">
        <f>[1]สำหรับหยอดผลพิจารณา!E20</f>
        <v>10</v>
      </c>
      <c r="G23" s="23">
        <f>[1]สำหรับหยอดผลพิจารณา!L20</f>
        <v>526097</v>
      </c>
      <c r="H23" s="9"/>
      <c r="I23" s="47">
        <f>[1]สำหรับหยอดผู้ยื่น!D20</f>
        <v>26</v>
      </c>
      <c r="J23" s="22">
        <f>[1]สำหรับหยอดผลพิจารณา!F20</f>
        <v>6</v>
      </c>
      <c r="K23" s="22">
        <f>[1]สำหรับหยอดผลพิจารณา!G20</f>
        <v>22</v>
      </c>
      <c r="L23" s="22">
        <f>[1]สำหรับหยอดผลพิจารณา!H20</f>
        <v>28</v>
      </c>
      <c r="M23" s="23">
        <f>[1]สำหรับหยอดผลพิจารณา!M20</f>
        <v>628225</v>
      </c>
      <c r="N23" s="46"/>
      <c r="O23" s="31">
        <f t="shared" ref="O23:S23" si="26">C23+I23</f>
        <v>30</v>
      </c>
      <c r="P23" s="31">
        <f t="shared" si="26"/>
        <v>7</v>
      </c>
      <c r="Q23" s="31">
        <f t="shared" si="26"/>
        <v>31</v>
      </c>
      <c r="R23" s="31">
        <f t="shared" si="26"/>
        <v>38</v>
      </c>
      <c r="S23" s="32">
        <f t="shared" si="26"/>
        <v>1154322</v>
      </c>
    </row>
    <row r="24" spans="1:19">
      <c r="A24" s="25"/>
      <c r="B24" s="26" t="s">
        <v>12</v>
      </c>
      <c r="C24" s="27">
        <f>SUM(C22:C23)</f>
        <v>180</v>
      </c>
      <c r="D24" s="27">
        <v>808</v>
      </c>
      <c r="E24" s="27">
        <v>396</v>
      </c>
      <c r="F24" s="27">
        <v>1204</v>
      </c>
      <c r="G24" s="28">
        <v>39233988.07</v>
      </c>
      <c r="H24" s="9"/>
      <c r="I24" s="27">
        <f t="shared" ref="I24:M24" si="27">SUM(I22:I23)</f>
        <v>1143</v>
      </c>
      <c r="J24" s="27">
        <f t="shared" si="27"/>
        <v>748</v>
      </c>
      <c r="K24" s="27">
        <f t="shared" si="27"/>
        <v>354</v>
      </c>
      <c r="L24" s="27">
        <f t="shared" si="27"/>
        <v>1102</v>
      </c>
      <c r="M24" s="28">
        <f t="shared" si="27"/>
        <v>37084452.05</v>
      </c>
      <c r="N24" s="46"/>
      <c r="O24" s="27">
        <f t="shared" ref="O24:S24" si="28">SUM(O22:O23)</f>
        <v>1323</v>
      </c>
      <c r="P24" s="27">
        <f t="shared" si="28"/>
        <v>837</v>
      </c>
      <c r="Q24" s="27">
        <f t="shared" si="28"/>
        <v>398</v>
      </c>
      <c r="R24" s="27">
        <f t="shared" si="28"/>
        <v>1235</v>
      </c>
      <c r="S24" s="28">
        <f t="shared" si="28"/>
        <v>42604846.3</v>
      </c>
    </row>
    <row r="25" spans="1:19">
      <c r="A25" s="19" t="s">
        <v>22</v>
      </c>
      <c r="B25" s="20" t="s">
        <v>15</v>
      </c>
      <c r="C25" s="21">
        <f>[1]สำหรับหยอดผู้ยื่น!C22</f>
        <v>141</v>
      </c>
      <c r="D25" s="22">
        <f>[1]สำหรับหยอดผลพิจารณา!C22</f>
        <v>75</v>
      </c>
      <c r="E25" s="22">
        <f>[1]สำหรับหยอดผลพิจารณา!D22</f>
        <v>29</v>
      </c>
      <c r="F25" s="22">
        <f>[1]สำหรับหยอดผลพิจารณา!E22</f>
        <v>104</v>
      </c>
      <c r="G25" s="23">
        <f>[1]สำหรับหยอดผลพิจารณา!L22</f>
        <v>4091968.4</v>
      </c>
      <c r="H25" s="9"/>
      <c r="I25" s="47">
        <f>[1]สำหรับหยอดผู้ยื่น!D22</f>
        <v>1067</v>
      </c>
      <c r="J25" s="22">
        <f>[1]สำหรับหยอดผลพิจารณา!F22</f>
        <v>733</v>
      </c>
      <c r="K25" s="22">
        <f>[1]สำหรับหยอดผลพิจารณา!G22</f>
        <v>367</v>
      </c>
      <c r="L25" s="22">
        <f>[1]สำหรับหยอดผลพิจารณา!H22</f>
        <v>1100</v>
      </c>
      <c r="M25" s="23">
        <f>[1]สำหรับหยอดผลพิจารณา!M22</f>
        <v>35098039.67</v>
      </c>
      <c r="N25" s="46"/>
      <c r="O25" s="31">
        <f t="shared" ref="O25:S25" si="29">C25+I25</f>
        <v>1208</v>
      </c>
      <c r="P25" s="31">
        <f t="shared" si="29"/>
        <v>808</v>
      </c>
      <c r="Q25" s="31">
        <f t="shared" si="29"/>
        <v>396</v>
      </c>
      <c r="R25" s="31">
        <f t="shared" si="29"/>
        <v>1204</v>
      </c>
      <c r="S25" s="32">
        <f t="shared" si="29"/>
        <v>39190008.07</v>
      </c>
    </row>
    <row r="26" spans="1:19">
      <c r="A26" s="24"/>
      <c r="B26" s="20" t="s">
        <v>16</v>
      </c>
      <c r="C26" s="21">
        <f>[1]สำหรับหยอดผู้ยื่น!C23</f>
        <v>9</v>
      </c>
      <c r="D26" s="22">
        <f>[1]สำหรับหยอดผลพิจารณา!C23</f>
        <v>3</v>
      </c>
      <c r="E26" s="22">
        <f>[1]สำหรับหยอดผลพิจารณา!D23</f>
        <v>3</v>
      </c>
      <c r="F26" s="22">
        <f>[1]สำหรับหยอดผลพิจารณา!E23</f>
        <v>6</v>
      </c>
      <c r="G26" s="23">
        <f>[1]สำหรับหยอดผลพิจารณา!L23</f>
        <v>690589</v>
      </c>
      <c r="H26" s="9"/>
      <c r="I26" s="47">
        <f>[1]สำหรับหยอดผู้ยื่น!D23</f>
        <v>21</v>
      </c>
      <c r="J26" s="22">
        <f>[1]สำหรับหยอดผลพิจารณา!F23</f>
        <v>3</v>
      </c>
      <c r="K26" s="22">
        <f>[1]สำหรับหยอดผลพิจารณา!G23</f>
        <v>22</v>
      </c>
      <c r="L26" s="22">
        <f>[1]สำหรับหยอดผลพิจารณา!H23</f>
        <v>25</v>
      </c>
      <c r="M26" s="23">
        <f>[1]สำหรับหยอดผลพิจารณา!M23</f>
        <v>458864</v>
      </c>
      <c r="N26" s="46"/>
      <c r="O26" s="31">
        <f t="shared" ref="O26:S26" si="30">C26+I26</f>
        <v>30</v>
      </c>
      <c r="P26" s="31">
        <f t="shared" si="30"/>
        <v>6</v>
      </c>
      <c r="Q26" s="31">
        <f t="shared" si="30"/>
        <v>25</v>
      </c>
      <c r="R26" s="31">
        <f t="shared" si="30"/>
        <v>31</v>
      </c>
      <c r="S26" s="32">
        <f t="shared" si="30"/>
        <v>1149453</v>
      </c>
    </row>
    <row r="27" spans="1:19">
      <c r="A27" s="25"/>
      <c r="B27" s="26" t="s">
        <v>12</v>
      </c>
      <c r="C27" s="27">
        <f t="shared" ref="C27:G27" si="31">SUM(C25:C26)</f>
        <v>150</v>
      </c>
      <c r="D27" s="27">
        <f t="shared" si="31"/>
        <v>78</v>
      </c>
      <c r="E27" s="27">
        <f t="shared" si="31"/>
        <v>32</v>
      </c>
      <c r="F27" s="27">
        <f t="shared" si="31"/>
        <v>110</v>
      </c>
      <c r="G27" s="28">
        <f t="shared" si="31"/>
        <v>4782557.4</v>
      </c>
      <c r="H27" s="9"/>
      <c r="I27" s="27">
        <f t="shared" ref="I27:M27" si="32">SUM(I25:I26)</f>
        <v>1088</v>
      </c>
      <c r="J27" s="27">
        <f t="shared" si="32"/>
        <v>736</v>
      </c>
      <c r="K27" s="27">
        <f t="shared" si="32"/>
        <v>389</v>
      </c>
      <c r="L27" s="27">
        <f t="shared" si="32"/>
        <v>1125</v>
      </c>
      <c r="M27" s="28">
        <f t="shared" si="32"/>
        <v>35556903.67</v>
      </c>
      <c r="N27" s="46"/>
      <c r="O27" s="27">
        <f t="shared" ref="O27:S27" si="33">SUM(O25:O26)</f>
        <v>1238</v>
      </c>
      <c r="P27" s="27">
        <f t="shared" si="33"/>
        <v>814</v>
      </c>
      <c r="Q27" s="27">
        <f t="shared" si="33"/>
        <v>421</v>
      </c>
      <c r="R27" s="27">
        <f t="shared" si="33"/>
        <v>1235</v>
      </c>
      <c r="S27" s="28">
        <f t="shared" si="33"/>
        <v>40339461.07</v>
      </c>
    </row>
    <row r="28" spans="1:19">
      <c r="A28" s="19" t="s">
        <v>23</v>
      </c>
      <c r="B28" s="20" t="s">
        <v>15</v>
      </c>
      <c r="C28" s="21">
        <f>[1]สำหรับหยอดผู้ยื่น!C25</f>
        <v>140</v>
      </c>
      <c r="D28" s="22">
        <f>[1]สำหรับหยอดผลพิจารณา!C25</f>
        <v>65</v>
      </c>
      <c r="E28" s="22">
        <f>[1]สำหรับหยอดผลพิจารณา!D25</f>
        <v>23</v>
      </c>
      <c r="F28" s="22">
        <f>[1]สำหรับหยอดผลพิจารณา!E25</f>
        <v>88</v>
      </c>
      <c r="G28" s="23">
        <f>[1]สำหรับหยอดผลพิจารณา!L25</f>
        <v>3606453.25</v>
      </c>
      <c r="H28" s="9"/>
      <c r="I28" s="47">
        <f>[1]สำหรับหยอดผู้ยื่น!D25</f>
        <v>1055</v>
      </c>
      <c r="J28" s="22">
        <f>[1]สำหรับหยอดผลพิจารณา!F25</f>
        <v>766</v>
      </c>
      <c r="K28" s="22">
        <f>[1]สำหรับหยอดผลพิจารณา!G25</f>
        <v>288</v>
      </c>
      <c r="L28" s="22">
        <f>[1]สำหรับหยอดผลพิจารณา!H25</f>
        <v>1054</v>
      </c>
      <c r="M28" s="23">
        <f>[1]สำหรับหยอดผลพิจารณา!M25</f>
        <v>37273942.09</v>
      </c>
      <c r="N28" s="46"/>
      <c r="O28" s="31">
        <f t="shared" ref="O28:S28" si="34">C28+I28</f>
        <v>1195</v>
      </c>
      <c r="P28" s="31">
        <f t="shared" si="34"/>
        <v>831</v>
      </c>
      <c r="Q28" s="31">
        <f t="shared" si="34"/>
        <v>311</v>
      </c>
      <c r="R28" s="31">
        <f t="shared" si="34"/>
        <v>1142</v>
      </c>
      <c r="S28" s="32">
        <f t="shared" si="34"/>
        <v>40880395.34</v>
      </c>
    </row>
    <row r="29" spans="1:19">
      <c r="A29" s="24"/>
      <c r="B29" s="20" t="s">
        <v>16</v>
      </c>
      <c r="C29" s="21">
        <f>[1]สำหรับหยอดผู้ยื่น!C26</f>
        <v>7</v>
      </c>
      <c r="D29" s="22">
        <f>[1]สำหรับหยอดผลพิจารณา!C26</f>
        <v>0</v>
      </c>
      <c r="E29" s="22">
        <f>[1]สำหรับหยอดผลพิจารณา!D26</f>
        <v>1</v>
      </c>
      <c r="F29" s="22">
        <f>[1]สำหรับหยอดผลพิจารณา!E26</f>
        <v>1</v>
      </c>
      <c r="G29" s="23">
        <f>[1]สำหรับหยอดผลพิจารณา!L26</f>
        <v>0</v>
      </c>
      <c r="H29" s="9"/>
      <c r="I29" s="47">
        <f>[1]สำหรับหยอดผู้ยื่น!D26</f>
        <v>21</v>
      </c>
      <c r="J29" s="22">
        <f>[1]สำหรับหยอดผลพิจารณา!F26</f>
        <v>2</v>
      </c>
      <c r="K29" s="22">
        <f>[1]สำหรับหยอดผลพิจารณา!G26</f>
        <v>5</v>
      </c>
      <c r="L29" s="22">
        <f>[1]สำหรับหยอดผลพิจารณา!H26</f>
        <v>7</v>
      </c>
      <c r="M29" s="23">
        <f>[1]สำหรับหยอดผลพิจารณา!M26</f>
        <v>131155</v>
      </c>
      <c r="N29" s="46"/>
      <c r="O29" s="31">
        <f t="shared" ref="O29:S29" si="35">C29+I29</f>
        <v>28</v>
      </c>
      <c r="P29" s="31">
        <f t="shared" si="35"/>
        <v>2</v>
      </c>
      <c r="Q29" s="31">
        <f t="shared" si="35"/>
        <v>6</v>
      </c>
      <c r="R29" s="31">
        <f t="shared" si="35"/>
        <v>8</v>
      </c>
      <c r="S29" s="32">
        <f t="shared" si="35"/>
        <v>131155</v>
      </c>
    </row>
    <row r="30" spans="1:19">
      <c r="A30" s="25"/>
      <c r="B30" s="26" t="s">
        <v>12</v>
      </c>
      <c r="C30" s="27">
        <f t="shared" ref="C30:G30" si="36">SUM(C28:C29)</f>
        <v>147</v>
      </c>
      <c r="D30" s="27">
        <f t="shared" si="36"/>
        <v>65</v>
      </c>
      <c r="E30" s="27">
        <f t="shared" si="36"/>
        <v>24</v>
      </c>
      <c r="F30" s="27">
        <f t="shared" si="36"/>
        <v>89</v>
      </c>
      <c r="G30" s="28">
        <f t="shared" si="36"/>
        <v>3606453.25</v>
      </c>
      <c r="H30" s="9"/>
      <c r="I30" s="27">
        <f t="shared" ref="I30:M30" si="37">SUM(I28:I29)</f>
        <v>1076</v>
      </c>
      <c r="J30" s="27">
        <f t="shared" si="37"/>
        <v>768</v>
      </c>
      <c r="K30" s="27">
        <f t="shared" si="37"/>
        <v>293</v>
      </c>
      <c r="L30" s="27">
        <f t="shared" si="37"/>
        <v>1061</v>
      </c>
      <c r="M30" s="28">
        <f t="shared" si="37"/>
        <v>37405097.09</v>
      </c>
      <c r="N30" s="46"/>
      <c r="O30" s="27">
        <f t="shared" ref="O30:S30" si="38">SUM(O28:O29)</f>
        <v>1223</v>
      </c>
      <c r="P30" s="27">
        <f t="shared" si="38"/>
        <v>833</v>
      </c>
      <c r="Q30" s="27">
        <f t="shared" si="38"/>
        <v>317</v>
      </c>
      <c r="R30" s="27">
        <f t="shared" si="38"/>
        <v>1150</v>
      </c>
      <c r="S30" s="28">
        <f t="shared" si="38"/>
        <v>41011550.34</v>
      </c>
    </row>
    <row r="31" spans="1:19">
      <c r="A31" s="19" t="s">
        <v>24</v>
      </c>
      <c r="B31" s="20" t="s">
        <v>15</v>
      </c>
      <c r="C31" s="21">
        <f>[1]สำหรับหยอดผู้ยื่น!C28</f>
        <v>154</v>
      </c>
      <c r="D31" s="22">
        <f>[1]สำหรับหยอดผลพิจารณา!C28</f>
        <v>115</v>
      </c>
      <c r="E31" s="22">
        <f>[1]สำหรับหยอดผลพิจารณา!D28</f>
        <v>22</v>
      </c>
      <c r="F31" s="22">
        <f>[1]สำหรับหยอดผลพิจารณา!E28</f>
        <v>137</v>
      </c>
      <c r="G31" s="23">
        <f>[1]สำหรับหยอดผลพิจารณา!L28</f>
        <v>6543184.75</v>
      </c>
      <c r="H31" s="9"/>
      <c r="I31" s="47">
        <f>[1]สำหรับหยอดผู้ยื่น!D28</f>
        <v>975</v>
      </c>
      <c r="J31" s="22">
        <f>[1]สำหรับหยอดผลพิจารณา!F28</f>
        <v>742</v>
      </c>
      <c r="K31" s="22">
        <f>[1]สำหรับหยอดผลพิจารณา!G28</f>
        <v>281</v>
      </c>
      <c r="L31" s="22">
        <f>[1]สำหรับหยอดผลพิจารณา!H28</f>
        <v>1023</v>
      </c>
      <c r="M31" s="23">
        <f>[1]สำหรับหยอดผลพิจารณา!M28</f>
        <v>35309736.25</v>
      </c>
      <c r="N31" s="46"/>
      <c r="O31" s="31">
        <f t="shared" ref="O31:S31" si="39">C31+I31</f>
        <v>1129</v>
      </c>
      <c r="P31" s="31">
        <f t="shared" si="39"/>
        <v>857</v>
      </c>
      <c r="Q31" s="31">
        <f t="shared" si="39"/>
        <v>303</v>
      </c>
      <c r="R31" s="31">
        <f t="shared" si="39"/>
        <v>1160</v>
      </c>
      <c r="S31" s="32">
        <f t="shared" si="39"/>
        <v>41852921</v>
      </c>
    </row>
    <row r="32" spans="1:19">
      <c r="A32" s="24"/>
      <c r="B32" s="20" t="s">
        <v>16</v>
      </c>
      <c r="C32" s="21">
        <f>[1]สำหรับหยอดผู้ยื่น!C29</f>
        <v>8</v>
      </c>
      <c r="D32" s="22">
        <f>[1]สำหรับหยอดผลพิจารณา!C29</f>
        <v>0</v>
      </c>
      <c r="E32" s="22">
        <f>[1]สำหรับหยอดผลพิจารณา!D29</f>
        <v>5</v>
      </c>
      <c r="F32" s="22">
        <f>[1]สำหรับหยอดผลพิจารณา!E29</f>
        <v>5</v>
      </c>
      <c r="G32" s="23">
        <f>[1]สำหรับหยอดผลพิจารณา!L29</f>
        <v>0</v>
      </c>
      <c r="H32" s="9"/>
      <c r="I32" s="47">
        <f>[1]สำหรับหยอดผู้ยื่น!D29</f>
        <v>15</v>
      </c>
      <c r="J32" s="22">
        <f>[1]สำหรับหยอดผลพิจารณา!F29</f>
        <v>0</v>
      </c>
      <c r="K32" s="22">
        <f>[1]สำหรับหยอดผลพิจารณา!G29</f>
        <v>24</v>
      </c>
      <c r="L32" s="22">
        <f>[1]สำหรับหยอดผลพิจารณา!H29</f>
        <v>24</v>
      </c>
      <c r="M32" s="23">
        <f>[1]สำหรับหยอดผลพิจารณา!M29</f>
        <v>0</v>
      </c>
      <c r="N32" s="46"/>
      <c r="O32" s="31">
        <f t="shared" ref="O32:S32" si="40">C32+I32</f>
        <v>23</v>
      </c>
      <c r="P32" s="31">
        <f t="shared" si="40"/>
        <v>0</v>
      </c>
      <c r="Q32" s="31">
        <f t="shared" si="40"/>
        <v>29</v>
      </c>
      <c r="R32" s="31">
        <f t="shared" si="40"/>
        <v>29</v>
      </c>
      <c r="S32" s="32">
        <f t="shared" si="40"/>
        <v>0</v>
      </c>
    </row>
    <row r="33" spans="1:19">
      <c r="A33" s="25"/>
      <c r="B33" s="26" t="s">
        <v>12</v>
      </c>
      <c r="C33" s="27">
        <f t="shared" ref="C33:G33" si="41">SUM(C31:C32)</f>
        <v>162</v>
      </c>
      <c r="D33" s="27">
        <f t="shared" si="41"/>
        <v>115</v>
      </c>
      <c r="E33" s="27">
        <f t="shared" si="41"/>
        <v>27</v>
      </c>
      <c r="F33" s="27">
        <f t="shared" si="41"/>
        <v>142</v>
      </c>
      <c r="G33" s="28">
        <f t="shared" si="41"/>
        <v>6543184.75</v>
      </c>
      <c r="H33" s="9"/>
      <c r="I33" s="27">
        <f t="shared" ref="I33:M33" si="42">SUM(I31:I32)</f>
        <v>990</v>
      </c>
      <c r="J33" s="27">
        <f t="shared" si="42"/>
        <v>742</v>
      </c>
      <c r="K33" s="27">
        <f t="shared" si="42"/>
        <v>305</v>
      </c>
      <c r="L33" s="27">
        <f t="shared" si="42"/>
        <v>1047</v>
      </c>
      <c r="M33" s="28">
        <f t="shared" si="42"/>
        <v>35309736.25</v>
      </c>
      <c r="N33" s="46"/>
      <c r="O33" s="27">
        <f t="shared" ref="O33:S33" si="43">SUM(O31:O32)</f>
        <v>1152</v>
      </c>
      <c r="P33" s="27">
        <f t="shared" si="43"/>
        <v>857</v>
      </c>
      <c r="Q33" s="27">
        <f t="shared" si="43"/>
        <v>332</v>
      </c>
      <c r="R33" s="27">
        <f t="shared" si="43"/>
        <v>1189</v>
      </c>
      <c r="S33" s="28">
        <f t="shared" si="43"/>
        <v>41852921</v>
      </c>
    </row>
    <row r="34" spans="1:19">
      <c r="A34" s="19" t="s">
        <v>25</v>
      </c>
      <c r="B34" s="20" t="s">
        <v>15</v>
      </c>
      <c r="C34" s="21">
        <f>[1]สำหรับหยอดผู้ยื่น!C31</f>
        <v>119</v>
      </c>
      <c r="D34" s="22">
        <f>[1]สำหรับหยอดผลพิจารณา!C31</f>
        <v>135</v>
      </c>
      <c r="E34" s="22">
        <f>[1]สำหรับหยอดผลพิจารณา!D31</f>
        <v>53</v>
      </c>
      <c r="F34" s="22">
        <f>[1]สำหรับหยอดผลพิจารณา!E31</f>
        <v>188</v>
      </c>
      <c r="G34" s="23">
        <f>[1]สำหรับหยอดผลพิจารณา!L31</f>
        <v>7693239.35</v>
      </c>
      <c r="H34" s="9"/>
      <c r="I34" s="47">
        <f>[1]สำหรับหยอดผู้ยื่น!D31</f>
        <v>1007</v>
      </c>
      <c r="J34" s="22">
        <f>[1]สำหรับหยอดผลพิจารณา!F31</f>
        <v>662</v>
      </c>
      <c r="K34" s="22">
        <f>[1]สำหรับหยอดผลพิจารณา!G31</f>
        <v>263</v>
      </c>
      <c r="L34" s="22">
        <f>[1]สำหรับหยอดผลพิจารณา!H31</f>
        <v>925</v>
      </c>
      <c r="M34" s="23">
        <f>[1]สำหรับหยอดผลพิจารณา!M31</f>
        <v>34962255.72</v>
      </c>
      <c r="N34" s="46"/>
      <c r="O34" s="51">
        <f t="shared" ref="O34:S34" si="44">C34+I34</f>
        <v>1126</v>
      </c>
      <c r="P34" s="51">
        <f t="shared" si="44"/>
        <v>797</v>
      </c>
      <c r="Q34" s="51">
        <f t="shared" si="44"/>
        <v>316</v>
      </c>
      <c r="R34" s="51">
        <f t="shared" si="44"/>
        <v>1113</v>
      </c>
      <c r="S34" s="62">
        <f t="shared" si="44"/>
        <v>42655495.07</v>
      </c>
    </row>
    <row r="35" spans="1:19">
      <c r="A35" s="24"/>
      <c r="B35" s="20" t="s">
        <v>16</v>
      </c>
      <c r="C35" s="21">
        <f>[1]สำหรับหยอดผู้ยื่น!C32</f>
        <v>3</v>
      </c>
      <c r="D35" s="22">
        <f>[1]สำหรับหยอดผลพิจารณา!C32</f>
        <v>0</v>
      </c>
      <c r="E35" s="22">
        <f>[1]สำหรับหยอดผลพิจารณา!D32</f>
        <v>6</v>
      </c>
      <c r="F35" s="22">
        <f>[1]สำหรับหยอดผลพิจารณา!E32</f>
        <v>6</v>
      </c>
      <c r="G35" s="23">
        <f>[1]สำหรับหยอดผลพิจารณา!L32</f>
        <v>0</v>
      </c>
      <c r="H35" s="9"/>
      <c r="I35" s="47">
        <f>[1]สำหรับหยอดผู้ยื่น!D32</f>
        <v>28</v>
      </c>
      <c r="J35" s="22">
        <f>[1]สำหรับหยอดผลพิจารณา!F32</f>
        <v>3</v>
      </c>
      <c r="K35" s="22">
        <f>[1]สำหรับหยอดผลพิจารณา!G32</f>
        <v>15</v>
      </c>
      <c r="L35" s="22">
        <f>[1]สำหรับหยอดผลพิจารณา!H32</f>
        <v>18</v>
      </c>
      <c r="M35" s="23">
        <f>[1]สำหรับหยอดผลพิจารณา!M32</f>
        <v>734753</v>
      </c>
      <c r="N35" s="46"/>
      <c r="O35" s="51">
        <f t="shared" ref="O35:S35" si="45">C35+I35</f>
        <v>31</v>
      </c>
      <c r="P35" s="51">
        <f t="shared" si="45"/>
        <v>3</v>
      </c>
      <c r="Q35" s="51">
        <f t="shared" si="45"/>
        <v>21</v>
      </c>
      <c r="R35" s="51">
        <f t="shared" si="45"/>
        <v>24</v>
      </c>
      <c r="S35" s="62">
        <f t="shared" si="45"/>
        <v>734753</v>
      </c>
    </row>
    <row r="36" spans="1:19">
      <c r="A36" s="25"/>
      <c r="B36" s="26" t="s">
        <v>12</v>
      </c>
      <c r="C36" s="27">
        <f t="shared" ref="C36:G36" si="46">SUM(C34:C35)</f>
        <v>122</v>
      </c>
      <c r="D36" s="27">
        <f t="shared" si="46"/>
        <v>135</v>
      </c>
      <c r="E36" s="27">
        <f t="shared" si="46"/>
        <v>59</v>
      </c>
      <c r="F36" s="27">
        <f t="shared" si="46"/>
        <v>194</v>
      </c>
      <c r="G36" s="28">
        <f t="shared" si="46"/>
        <v>7693239.35</v>
      </c>
      <c r="H36" s="9"/>
      <c r="I36" s="27">
        <f t="shared" ref="I36:M36" si="47">SUM(I34:I35)</f>
        <v>1035</v>
      </c>
      <c r="J36" s="27">
        <f t="shared" si="47"/>
        <v>665</v>
      </c>
      <c r="K36" s="27">
        <f t="shared" si="47"/>
        <v>278</v>
      </c>
      <c r="L36" s="27">
        <f t="shared" si="47"/>
        <v>943</v>
      </c>
      <c r="M36" s="28">
        <f t="shared" si="47"/>
        <v>35697008.72</v>
      </c>
      <c r="N36" s="46"/>
      <c r="O36" s="52">
        <f t="shared" ref="O36:S36" si="48">SUM(O34:O35)</f>
        <v>1157</v>
      </c>
      <c r="P36" s="52">
        <f t="shared" si="48"/>
        <v>800</v>
      </c>
      <c r="Q36" s="52">
        <f t="shared" si="48"/>
        <v>337</v>
      </c>
      <c r="R36" s="52">
        <f t="shared" si="48"/>
        <v>1137</v>
      </c>
      <c r="S36" s="63">
        <f t="shared" si="48"/>
        <v>43390248.07</v>
      </c>
    </row>
    <row r="37" spans="1:19">
      <c r="A37" s="19" t="s">
        <v>26</v>
      </c>
      <c r="B37" s="20" t="s">
        <v>15</v>
      </c>
      <c r="C37" s="21">
        <f>[1]สำหรับหยอดผู้ยื่น!C34</f>
        <v>112</v>
      </c>
      <c r="D37" s="22">
        <f>[1]สำหรับหยอดผลพิจารณา!C34</f>
        <v>107</v>
      </c>
      <c r="E37" s="22">
        <f>[1]สำหรับหยอดผลพิจารณา!D34</f>
        <v>46</v>
      </c>
      <c r="F37" s="22">
        <f>[1]สำหรับหยอดผลพิจารณา!E34</f>
        <v>153</v>
      </c>
      <c r="G37" s="23">
        <f>[1]สำหรับหยอดผลพิจารณา!L34</f>
        <v>5279280.5</v>
      </c>
      <c r="H37" s="9"/>
      <c r="I37" s="53">
        <f>[1]สำหรับหยอดผู้ยื่น!D34</f>
        <v>968</v>
      </c>
      <c r="J37" s="22">
        <f>[1]สำหรับหยอดผลพิจารณา!F34</f>
        <v>768</v>
      </c>
      <c r="K37" s="22">
        <f>[1]สำหรับหยอดผลพิจารณา!G34</f>
        <v>346</v>
      </c>
      <c r="L37" s="22">
        <f>[1]สำหรับหยอดผลพิจารณา!H34</f>
        <v>1114</v>
      </c>
      <c r="M37" s="23">
        <f>[1]สำหรับหยอดผลพิจารณา!M34</f>
        <v>41210513.95</v>
      </c>
      <c r="N37" s="46"/>
      <c r="O37" s="51">
        <f t="shared" ref="O37:S37" si="49">C37+I37</f>
        <v>1080</v>
      </c>
      <c r="P37" s="51">
        <f t="shared" si="49"/>
        <v>875</v>
      </c>
      <c r="Q37" s="51">
        <f t="shared" si="49"/>
        <v>392</v>
      </c>
      <c r="R37" s="51">
        <f t="shared" si="49"/>
        <v>1267</v>
      </c>
      <c r="S37" s="62">
        <f t="shared" si="49"/>
        <v>46489794.45</v>
      </c>
    </row>
    <row r="38" spans="1:19">
      <c r="A38" s="24"/>
      <c r="B38" s="20" t="s">
        <v>16</v>
      </c>
      <c r="C38" s="21">
        <f>[1]สำหรับหยอดผู้ยื่น!C35</f>
        <v>15</v>
      </c>
      <c r="D38" s="22">
        <f>[1]สำหรับหยอดผลพิจารณา!C35</f>
        <v>0</v>
      </c>
      <c r="E38" s="22">
        <f>[1]สำหรับหยอดผลพิจารณา!D35</f>
        <v>7</v>
      </c>
      <c r="F38" s="22">
        <f>[1]สำหรับหยอดผลพิจารณา!E35</f>
        <v>7</v>
      </c>
      <c r="G38" s="23">
        <f>[1]สำหรับหยอดผลพิจารณา!L35</f>
        <v>0</v>
      </c>
      <c r="H38" s="9"/>
      <c r="I38" s="53">
        <f>[1]สำหรับหยอดผู้ยื่น!D35</f>
        <v>18</v>
      </c>
      <c r="J38" s="22">
        <f>[1]สำหรับหยอดผลพิจารณา!F35</f>
        <v>0</v>
      </c>
      <c r="K38" s="22">
        <f>[1]สำหรับหยอดผลพิจารณา!G35</f>
        <v>12</v>
      </c>
      <c r="L38" s="22">
        <f>[1]สำหรับหยอดผลพิจารณา!H35</f>
        <v>12</v>
      </c>
      <c r="M38" s="23">
        <f>[1]สำหรับหยอดผลพิจารณา!M35</f>
        <v>0</v>
      </c>
      <c r="N38" s="46"/>
      <c r="O38" s="51">
        <f t="shared" ref="O38:S38" si="50">C38+I38</f>
        <v>33</v>
      </c>
      <c r="P38" s="54">
        <f t="shared" si="50"/>
        <v>0</v>
      </c>
      <c r="Q38" s="51">
        <f t="shared" si="50"/>
        <v>19</v>
      </c>
      <c r="R38" s="51">
        <f t="shared" si="50"/>
        <v>19</v>
      </c>
      <c r="S38" s="64">
        <f t="shared" si="50"/>
        <v>0</v>
      </c>
    </row>
    <row r="39" spans="1:19">
      <c r="A39" s="25"/>
      <c r="B39" s="26" t="s">
        <v>12</v>
      </c>
      <c r="C39" s="27">
        <f t="shared" ref="C39:G39" si="51">SUM(C37:C38)</f>
        <v>127</v>
      </c>
      <c r="D39" s="27">
        <f t="shared" si="51"/>
        <v>107</v>
      </c>
      <c r="E39" s="27">
        <f t="shared" si="51"/>
        <v>53</v>
      </c>
      <c r="F39" s="27">
        <f t="shared" si="51"/>
        <v>160</v>
      </c>
      <c r="G39" s="28">
        <f t="shared" si="51"/>
        <v>5279280.5</v>
      </c>
      <c r="H39" s="9"/>
      <c r="I39" s="27">
        <f t="shared" ref="I39:M39" si="52">SUM(I37:I38)</f>
        <v>986</v>
      </c>
      <c r="J39" s="27">
        <f t="shared" si="52"/>
        <v>768</v>
      </c>
      <c r="K39" s="27">
        <f t="shared" si="52"/>
        <v>358</v>
      </c>
      <c r="L39" s="27">
        <f t="shared" si="52"/>
        <v>1126</v>
      </c>
      <c r="M39" s="28">
        <f t="shared" si="52"/>
        <v>41210513.95</v>
      </c>
      <c r="N39" s="46"/>
      <c r="O39" s="27">
        <f t="shared" ref="O39:S39" si="53">SUM(O37:O38)</f>
        <v>1113</v>
      </c>
      <c r="P39" s="27">
        <f t="shared" si="53"/>
        <v>875</v>
      </c>
      <c r="Q39" s="27">
        <f t="shared" si="53"/>
        <v>411</v>
      </c>
      <c r="R39" s="27">
        <f t="shared" si="53"/>
        <v>1286</v>
      </c>
      <c r="S39" s="28">
        <f t="shared" si="53"/>
        <v>46489794.45</v>
      </c>
    </row>
    <row r="40" spans="1:19">
      <c r="A40" s="19" t="s">
        <v>27</v>
      </c>
      <c r="B40" s="20" t="s">
        <v>15</v>
      </c>
      <c r="C40" s="22">
        <f>[1]สำหรับหยอดผู้ยื่น!C37</f>
        <v>130</v>
      </c>
      <c r="D40" s="22">
        <f>[1]สำหรับหยอดผลพิจารณา!C37</f>
        <v>104</v>
      </c>
      <c r="E40" s="22">
        <f>[1]สำหรับหยอดผลพิจารณา!D37</f>
        <v>52</v>
      </c>
      <c r="F40" s="22">
        <f>[1]สำหรับหยอดผลพิจารณา!E37</f>
        <v>156</v>
      </c>
      <c r="G40" s="23">
        <f>[1]สำหรับหยอดผลพิจารณา!L37</f>
        <v>5322491.5</v>
      </c>
      <c r="H40" s="9"/>
      <c r="I40" s="55">
        <f>[1]สำหรับหยอดผู้ยื่น!D37</f>
        <v>923</v>
      </c>
      <c r="J40" s="22">
        <f>[1]สำหรับหยอดผลพิจารณา!F37</f>
        <v>790</v>
      </c>
      <c r="K40" s="22">
        <f>[1]สำหรับหยอดผลพิจารณา!G37</f>
        <v>313</v>
      </c>
      <c r="L40" s="22">
        <f>[1]สำหรับหยอดผลพิจารณา!H37</f>
        <v>1103</v>
      </c>
      <c r="M40" s="23">
        <f>[1]สำหรับหยอดผลพิจารณา!M37</f>
        <v>42364055.46</v>
      </c>
      <c r="N40" s="46"/>
      <c r="O40" s="51">
        <f t="shared" ref="O40:S40" si="54">C40+I40</f>
        <v>1053</v>
      </c>
      <c r="P40" s="56">
        <f t="shared" si="54"/>
        <v>894</v>
      </c>
      <c r="Q40" s="56">
        <f t="shared" si="54"/>
        <v>365</v>
      </c>
      <c r="R40" s="56">
        <f t="shared" si="54"/>
        <v>1259</v>
      </c>
      <c r="S40" s="62">
        <f t="shared" si="54"/>
        <v>47686546.96</v>
      </c>
    </row>
    <row r="41" spans="1:19">
      <c r="A41" s="24"/>
      <c r="B41" s="20" t="s">
        <v>16</v>
      </c>
      <c r="C41" s="22">
        <f>[1]สำหรับหยอดผู้ยื่น!C38</f>
        <v>9</v>
      </c>
      <c r="D41" s="22">
        <f>[1]สำหรับหยอดผลพิจารณา!C38</f>
        <v>0</v>
      </c>
      <c r="E41" s="22">
        <f>[1]สำหรับหยอดผลพิจารณา!D38</f>
        <v>1</v>
      </c>
      <c r="F41" s="22">
        <f>[1]สำหรับหยอดผลพิจารณา!E38</f>
        <v>1</v>
      </c>
      <c r="G41" s="23">
        <f>[1]สำหรับหยอดผลพิจารณา!L38</f>
        <v>0</v>
      </c>
      <c r="H41" s="9"/>
      <c r="I41" s="22">
        <f>[1]สำหรับหยอดผู้ยื่น!D38</f>
        <v>7</v>
      </c>
      <c r="J41" s="22">
        <f>[1]สำหรับหยอดผลพิจารณา!F38</f>
        <v>5</v>
      </c>
      <c r="K41" s="22">
        <f>[1]สำหรับหยอดผลพิจารณา!G38</f>
        <v>28</v>
      </c>
      <c r="L41" s="22">
        <f>[1]สำหรับหยอดผลพิจารณา!H38</f>
        <v>33</v>
      </c>
      <c r="M41" s="23">
        <f>[1]สำหรับหยอดผลพิจารณา!M38</f>
        <v>795699</v>
      </c>
      <c r="N41" s="46"/>
      <c r="O41" s="51">
        <f t="shared" ref="O41:S41" si="55">C41+I41</f>
        <v>16</v>
      </c>
      <c r="P41" s="56">
        <f t="shared" si="55"/>
        <v>5</v>
      </c>
      <c r="Q41" s="56">
        <f t="shared" si="55"/>
        <v>29</v>
      </c>
      <c r="R41" s="56">
        <f t="shared" si="55"/>
        <v>34</v>
      </c>
      <c r="S41" s="62">
        <f t="shared" si="55"/>
        <v>795699</v>
      </c>
    </row>
    <row r="42" spans="1:19">
      <c r="A42" s="25"/>
      <c r="B42" s="26" t="s">
        <v>12</v>
      </c>
      <c r="C42" s="27">
        <f t="shared" ref="C42:G42" si="56">SUM(C40:C41)</f>
        <v>139</v>
      </c>
      <c r="D42" s="27">
        <f t="shared" si="56"/>
        <v>104</v>
      </c>
      <c r="E42" s="27">
        <f t="shared" si="56"/>
        <v>53</v>
      </c>
      <c r="F42" s="27">
        <f t="shared" si="56"/>
        <v>157</v>
      </c>
      <c r="G42" s="28">
        <f t="shared" si="56"/>
        <v>5322491.5</v>
      </c>
      <c r="H42" s="9"/>
      <c r="I42" s="27">
        <f t="shared" ref="I42:M42" si="57">SUM(I40:I41)</f>
        <v>930</v>
      </c>
      <c r="J42" s="27">
        <f t="shared" si="57"/>
        <v>795</v>
      </c>
      <c r="K42" s="27">
        <f t="shared" si="57"/>
        <v>341</v>
      </c>
      <c r="L42" s="27">
        <f t="shared" si="57"/>
        <v>1136</v>
      </c>
      <c r="M42" s="28">
        <f t="shared" si="57"/>
        <v>43159754.46</v>
      </c>
      <c r="N42" s="46"/>
      <c r="O42" s="27">
        <f t="shared" ref="O42:S42" si="58">SUM(O40:O41)</f>
        <v>1069</v>
      </c>
      <c r="P42" s="27">
        <f t="shared" si="58"/>
        <v>899</v>
      </c>
      <c r="Q42" s="27">
        <f t="shared" si="58"/>
        <v>394</v>
      </c>
      <c r="R42" s="27">
        <f t="shared" si="58"/>
        <v>1293</v>
      </c>
      <c r="S42" s="28">
        <f t="shared" si="58"/>
        <v>48482245.96</v>
      </c>
    </row>
    <row r="43" spans="1:19">
      <c r="A43" s="30" t="s">
        <v>28</v>
      </c>
      <c r="B43" s="20" t="s">
        <v>15</v>
      </c>
      <c r="C43" s="31">
        <f>SUM(C40,C37,C34,C31,C28,C25,C22,C19,C16,C13,C10,C7)</f>
        <v>1743</v>
      </c>
      <c r="D43" s="31">
        <f t="shared" ref="D43:G43" si="59">D7+D10+D13+D16+D19+D22+D25+D28+D31+D34+D37+D40</f>
        <v>1164</v>
      </c>
      <c r="E43" s="31">
        <f t="shared" si="59"/>
        <v>412</v>
      </c>
      <c r="F43" s="31">
        <f t="shared" si="59"/>
        <v>1576</v>
      </c>
      <c r="G43" s="32">
        <f t="shared" si="59"/>
        <v>63447517.5</v>
      </c>
      <c r="H43" s="9"/>
      <c r="I43" s="31">
        <f t="shared" ref="I43:M43" si="60">I7+I10+I13+I16+I19+I22+I25+I28+I31+I34+I37+I40</f>
        <v>12488</v>
      </c>
      <c r="J43" s="31">
        <f t="shared" si="60"/>
        <v>8843</v>
      </c>
      <c r="K43" s="31">
        <f t="shared" si="60"/>
        <v>3773</v>
      </c>
      <c r="L43" s="31">
        <f t="shared" si="60"/>
        <v>12616</v>
      </c>
      <c r="M43" s="32">
        <f t="shared" si="60"/>
        <v>450595411.07</v>
      </c>
      <c r="N43" s="46"/>
      <c r="O43" s="31">
        <f>O7+O10+O13+O16+O19+O22+O25+O28+O31+O34+O37+O40</f>
        <v>14231</v>
      </c>
      <c r="P43" s="31">
        <f t="shared" ref="P43:S43" si="61">SUM(P40,P37,P34,P31,P28,P25,P22,P19,P16,P13,P10,P7)</f>
        <v>10007</v>
      </c>
      <c r="Q43" s="31">
        <f t="shared" si="61"/>
        <v>4185</v>
      </c>
      <c r="R43" s="31">
        <f t="shared" si="61"/>
        <v>14192</v>
      </c>
      <c r="S43" s="32">
        <f t="shared" si="61"/>
        <v>514042928.57</v>
      </c>
    </row>
    <row r="44" spans="1:19">
      <c r="A44" s="33"/>
      <c r="B44" s="20" t="s">
        <v>16</v>
      </c>
      <c r="C44" s="31">
        <f>SUM(C41,C38,C35,C32,C29,C26,C23,C20,C17,C14,C11,C8)</f>
        <v>92</v>
      </c>
      <c r="D44" s="31">
        <f t="shared" ref="D44:G44" si="62">D8+D11+D14+D17+D20+D23+D26+D29+D32+D35+D38+D41</f>
        <v>22</v>
      </c>
      <c r="E44" s="31">
        <f t="shared" si="62"/>
        <v>45</v>
      </c>
      <c r="F44" s="31">
        <f t="shared" si="62"/>
        <v>67</v>
      </c>
      <c r="G44" s="32">
        <f t="shared" si="62"/>
        <v>8215470</v>
      </c>
      <c r="H44" s="9"/>
      <c r="I44" s="31">
        <f t="shared" ref="I44:M44" si="63">I8+I11+I14+I17+I20+I23+I26+I29+I32+I35+I38+I41</f>
        <v>242</v>
      </c>
      <c r="J44" s="31">
        <f t="shared" si="63"/>
        <v>47</v>
      </c>
      <c r="K44" s="31">
        <f t="shared" si="63"/>
        <v>230</v>
      </c>
      <c r="L44" s="31">
        <f t="shared" si="63"/>
        <v>277</v>
      </c>
      <c r="M44" s="32">
        <f t="shared" si="63"/>
        <v>10801657</v>
      </c>
      <c r="N44" s="46"/>
      <c r="O44" s="31">
        <f>O8+O11+O14+O17+O20+O23+O26+O29+O32+O35+O38+O41</f>
        <v>334</v>
      </c>
      <c r="P44" s="31">
        <f t="shared" ref="P44:S44" si="64">SUM(P41,P38,P35,P32,P29,P26,P23,P20,P17,P14,P11,P8)</f>
        <v>69</v>
      </c>
      <c r="Q44" s="31">
        <f t="shared" si="64"/>
        <v>275</v>
      </c>
      <c r="R44" s="31">
        <f t="shared" si="64"/>
        <v>344</v>
      </c>
      <c r="S44" s="32">
        <f t="shared" si="64"/>
        <v>19017127</v>
      </c>
    </row>
    <row r="45" spans="1:19">
      <c r="A45" s="34"/>
      <c r="B45" s="35" t="s">
        <v>12</v>
      </c>
      <c r="C45" s="36">
        <f t="shared" ref="C45:G45" si="65">SUM(C43:C44)</f>
        <v>1835</v>
      </c>
      <c r="D45" s="36">
        <f t="shared" si="65"/>
        <v>1186</v>
      </c>
      <c r="E45" s="36">
        <f t="shared" si="65"/>
        <v>457</v>
      </c>
      <c r="F45" s="36">
        <f t="shared" si="65"/>
        <v>1643</v>
      </c>
      <c r="G45" s="37">
        <f t="shared" si="65"/>
        <v>71662987.5</v>
      </c>
      <c r="H45" s="9"/>
      <c r="I45" s="36">
        <f t="shared" ref="I45:M45" si="66">SUM(I43:I44)</f>
        <v>12730</v>
      </c>
      <c r="J45" s="36">
        <f t="shared" si="66"/>
        <v>8890</v>
      </c>
      <c r="K45" s="36">
        <f t="shared" si="66"/>
        <v>4003</v>
      </c>
      <c r="L45" s="36">
        <f t="shared" si="66"/>
        <v>12893</v>
      </c>
      <c r="M45" s="37">
        <f t="shared" si="66"/>
        <v>461397068.07</v>
      </c>
      <c r="N45" s="57"/>
      <c r="O45" s="36">
        <f t="shared" ref="O45:S45" si="67">SUM(O43:O44)</f>
        <v>14565</v>
      </c>
      <c r="P45" s="36">
        <f t="shared" si="67"/>
        <v>10076</v>
      </c>
      <c r="Q45" s="36">
        <f t="shared" si="67"/>
        <v>4460</v>
      </c>
      <c r="R45" s="36">
        <f t="shared" si="67"/>
        <v>14536</v>
      </c>
      <c r="S45" s="37">
        <f t="shared" si="67"/>
        <v>533060055.57</v>
      </c>
    </row>
    <row r="46" spans="1:19">
      <c r="A46" s="38" t="str">
        <f>'[1]ปีงบ 2567'!A45</f>
        <v>ที่มา : สำนักงานช่วยเหลือทางการเงินแก่ผู้เสียหายและจำเลยในคดีอาญา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58"/>
      <c r="N46" s="58"/>
      <c r="O46" s="39"/>
      <c r="P46" s="39"/>
      <c r="Q46" s="39"/>
      <c r="R46" s="39"/>
      <c r="S46" s="58"/>
    </row>
    <row r="47" spans="1:19">
      <c r="A47" s="38" t="s">
        <v>29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58"/>
      <c r="N47" s="58"/>
      <c r="O47" s="39"/>
      <c r="P47" s="39"/>
      <c r="Q47" s="39"/>
      <c r="R47" s="39"/>
      <c r="S47" s="58"/>
    </row>
    <row r="48" spans="1:19">
      <c r="A48" s="40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58"/>
      <c r="N48" s="39"/>
      <c r="O48" s="39"/>
      <c r="P48" s="39"/>
      <c r="Q48" s="39"/>
      <c r="R48" s="39"/>
      <c r="S48" s="58"/>
    </row>
    <row r="67" spans="4:7">
      <c r="D67" s="1">
        <v>7366</v>
      </c>
      <c r="E67" s="1">
        <v>3232</v>
      </c>
      <c r="F67" s="1"/>
      <c r="G67" s="1">
        <v>377237245.01</v>
      </c>
    </row>
    <row r="69" spans="3:12">
      <c r="C69" s="65"/>
      <c r="D69" s="65">
        <f>SUM('[1]สรุปภาพรวมรายปี:ปีงบ67 กทม._ภูมิภาค'!D67:D68)</f>
        <v>29550</v>
      </c>
      <c r="E69" s="65"/>
      <c r="F69" s="65"/>
      <c r="G69" s="65"/>
      <c r="H69" s="65"/>
      <c r="I69" s="65"/>
      <c r="J69" s="2"/>
      <c r="K69" s="65"/>
      <c r="L69" s="2"/>
    </row>
  </sheetData>
  <mergeCells count="27">
    <mergeCell ref="A1:S1"/>
    <mergeCell ref="A2:S2"/>
    <mergeCell ref="A3:S3"/>
    <mergeCell ref="C4:G4"/>
    <mergeCell ref="I4:M4"/>
    <mergeCell ref="O4:S4"/>
    <mergeCell ref="D5:G5"/>
    <mergeCell ref="J5:M5"/>
    <mergeCell ref="P5:S5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B4:B6"/>
    <mergeCell ref="C5:C6"/>
    <mergeCell ref="I5:I6"/>
    <mergeCell ref="O5:O6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2025-01-31T02:15:40Z</dcterms:created>
  <dcterms:modified xsi:type="dcterms:W3CDTF">2025-01-31T02:16:04Z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59819F924F8B41209CE59A3BDED9C213</vt:lpwstr>
  </property>
  <property fmtid="{D5CDD505-2E9C-101B-9397-08002B2CF9AE}" pid="3" name="KSOProductBuildVer">
    <vt:lpwstr>1054-11.2.0.10698</vt:lpwstr>
  </property>
</Properties>
</file>