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PondIT\Project NVI\OpenData\2569_2026\P4-7_5_ข้อมูลงบประมาณ_OpenData69\"/>
    </mc:Choice>
  </mc:AlternateContent>
  <xr:revisionPtr revIDLastSave="0" documentId="8_{E6C5325D-7898-438A-A243-BCF9F19C52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VI_Budget_Project_2569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5" l="1"/>
  <c r="A14" i="5"/>
  <c r="A13" i="5"/>
  <c r="A12" i="5"/>
  <c r="A11" i="5"/>
  <c r="A10" i="5"/>
  <c r="A9" i="5"/>
  <c r="A8" i="5"/>
  <c r="A7" i="5"/>
  <c r="A6" i="5"/>
  <c r="A5" i="5"/>
  <c r="A4" i="5"/>
  <c r="A3" i="5"/>
  <c r="A2" i="5"/>
</calcChain>
</file>

<file path=xl/sharedStrings.xml><?xml version="1.0" encoding="utf-8"?>
<sst xmlns="http://schemas.openxmlformats.org/spreadsheetml/2006/main" count="79" uniqueCount="46">
  <si>
    <t>รายจ่ายประจำ/เงินสำรอง</t>
  </si>
  <si>
    <t>รายจ่ายประจำขั้นต่ำที่จำเป็น</t>
  </si>
  <si>
    <t>a-69</t>
  </si>
  <si>
    <t>ค่าใช้จ่ายบุคลากร</t>
  </si>
  <si>
    <t>b-69</t>
  </si>
  <si>
    <t>ค่าเช่า</t>
  </si>
  <si>
    <t>c-69</t>
  </si>
  <si>
    <t>ค่าสาธารณูปโภค</t>
  </si>
  <si>
    <t>d-69</t>
  </si>
  <si>
    <t>งบครุภัณฑ์ ที่ดิน และสิ่งก่อสร้าง</t>
  </si>
  <si>
    <t>สอน.</t>
  </si>
  <si>
    <t>งบดำเนินงาน</t>
  </si>
  <si>
    <t>พื้นฐาน</t>
  </si>
  <si>
    <t>1-69</t>
  </si>
  <si>
    <t>1. โครงการสนับสนุนการบริหารจัดการทรัพยากรของสถาบันวัคซีนแห่งชาติ ปี 2569</t>
  </si>
  <si>
    <t>ยุทธศาสตร์</t>
  </si>
  <si>
    <t>2-69</t>
  </si>
  <si>
    <t>2. โครงการพัฒนาบุคลากรของสถาบันวัคซีนแห่งชาติ</t>
  </si>
  <si>
    <t>3-69</t>
  </si>
  <si>
    <t>3. โครงการจัดซื้อบริการและพัฒนาระบบริหารทรัพยากรองค์กร (ERP) ด้านงบประมาณ การเงิน บัญชี พัสดุ</t>
  </si>
  <si>
    <t>สนย.</t>
  </si>
  <si>
    <t>4-69</t>
  </si>
  <si>
    <t>4. โครงการพัฒนาระบบข้อมูลและบริหารจัดการวัคซีน ปีงบประมาณ 2569</t>
  </si>
  <si>
    <t>5-69</t>
  </si>
  <si>
    <t>5. โครงการบริหารจัดการองค์กร</t>
  </si>
  <si>
    <t>6-69</t>
  </si>
  <si>
    <t>6. โครงการขับเคลื่อนเชิงนโยบายเพื่อสนับสนุนงานด้านวัคซีน</t>
  </si>
  <si>
    <t>สพศ.</t>
  </si>
  <si>
    <t>7-69</t>
  </si>
  <si>
    <t>7. โครงการสนับสนุนทุนประจำปีงบประมาณ 2569</t>
  </si>
  <si>
    <t>สวท.</t>
  </si>
  <si>
    <t>8-69</t>
  </si>
  <si>
    <t>8. โครงการเครือข่ายความร่วมมือเพื่อความมั่นคงด้านวัคซีนระหว่างประเทศ</t>
  </si>
  <si>
    <t>9-69</t>
  </si>
  <si>
    <t>9. โครงการประชาสัมพันธ์เพื่อสร้างภาพลักษณ์องค์กร และสร้างความรอบรู้ด้านวัคซีนสู่สาธารณชน</t>
  </si>
  <si>
    <t>10-69</t>
  </si>
  <si>
    <t>10. โครงการบริหารจัดการงานประชุมวิชาการวัคซีนแห่งชาติ ครั้งที่ 12</t>
  </si>
  <si>
    <t>project_id</t>
  </si>
  <si>
    <t>project_no</t>
  </si>
  <si>
    <t>project_name</t>
  </si>
  <si>
    <t>project_type_id</t>
  </si>
  <si>
    <t>project_type_name</t>
  </si>
  <si>
    <t>budget_type_name</t>
  </si>
  <si>
    <t>bureau_id</t>
  </si>
  <si>
    <t>bureau_name_short</t>
  </si>
  <si>
    <t>budget_plan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</si>
</sst>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sz val="11"/>
      <color theme="1"/>
      <name val="Chakra Petch"/>
    </font>
    <font>
      <b/>
      <sz val="11"/>
      <color theme="1"/>
      <name val="Chakra Petch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1" xfId="0" applyFont="1" applyBorder="1"/>
    <xf numFmtId="49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2" xfId="0" applyFont="1" applyFill="1" applyBorder="1"/>
    <xf numFmtId="49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Fill="1" applyBorder="1"/>
    <xf numFmtId="49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3" xfId="0" applyFont="1" applyFill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4" fontId="1" fillId="0" borderId="5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K15"/>
  <sheetViews>
    <sheetView tabSelected="1" workbookViewId="0">
      <pane ySplit="1" topLeftCell="A2" activePane="bottomLeft" state="frozen"/>
      <selection pane="bottomLeft" activeCell="C19" sqref="C19"/>
    </sheetView>
  </sheetViews>
  <sheetFormatPr defaultColWidth="12.6640625" defaultRowHeight="15.75" customHeight="1"/>
  <cols>
    <col min="3" max="3" width="105.88671875" customWidth="1"/>
    <col min="5" max="6" width="22.109375" customWidth="1"/>
    <col min="8" max="8" width="20.109375" customWidth="1"/>
    <col min="9" max="9" width="20.77734375" customWidth="1"/>
  </cols>
  <sheetData>
    <row r="1" spans="1:11">
      <c r="A1" s="2" t="s">
        <v>37</v>
      </c>
      <c r="B1" s="2" t="s">
        <v>38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45</v>
      </c>
      <c r="J1" s="1"/>
      <c r="K1" s="1"/>
    </row>
    <row r="2" spans="1:11">
      <c r="A2" s="12" t="str">
        <f ca="1">IFERROR(__xludf.DUMMYFUNCTION("INDEX(SPLIT(B2, ""-""), 1)
"),"a")</f>
        <v>a</v>
      </c>
      <c r="B2" s="3" t="s">
        <v>2</v>
      </c>
      <c r="C2" s="15" t="s">
        <v>3</v>
      </c>
      <c r="D2" s="4">
        <v>1</v>
      </c>
      <c r="E2" s="18" t="s">
        <v>1</v>
      </c>
      <c r="F2" s="5" t="s">
        <v>1</v>
      </c>
      <c r="G2" s="21">
        <v>5</v>
      </c>
      <c r="H2" s="5" t="s">
        <v>0</v>
      </c>
      <c r="I2" s="24">
        <v>43058189.99999997</v>
      </c>
      <c r="J2" s="1"/>
      <c r="K2" s="1"/>
    </row>
    <row r="3" spans="1:11">
      <c r="A3" s="13" t="str">
        <f ca="1">IFERROR(__xludf.DUMMYFUNCTION("INDEX(SPLIT(B3, ""-""), 1)
"),"b")</f>
        <v>b</v>
      </c>
      <c r="B3" s="6" t="s">
        <v>4</v>
      </c>
      <c r="C3" s="16" t="s">
        <v>5</v>
      </c>
      <c r="D3" s="7">
        <v>1</v>
      </c>
      <c r="E3" s="19" t="s">
        <v>1</v>
      </c>
      <c r="F3" s="8" t="s">
        <v>1</v>
      </c>
      <c r="G3" s="22">
        <v>5</v>
      </c>
      <c r="H3" s="8" t="s">
        <v>0</v>
      </c>
      <c r="I3" s="25">
        <v>2777906</v>
      </c>
      <c r="J3" s="1"/>
      <c r="K3" s="1"/>
    </row>
    <row r="4" spans="1:11">
      <c r="A4" s="13" t="str">
        <f ca="1">IFERROR(__xludf.DUMMYFUNCTION("INDEX(SPLIT(B4, ""-""), 1)
"),"c")</f>
        <v>c</v>
      </c>
      <c r="B4" s="6" t="s">
        <v>6</v>
      </c>
      <c r="C4" s="16" t="s">
        <v>7</v>
      </c>
      <c r="D4" s="7">
        <v>1</v>
      </c>
      <c r="E4" s="19" t="s">
        <v>1</v>
      </c>
      <c r="F4" s="8" t="s">
        <v>1</v>
      </c>
      <c r="G4" s="22">
        <v>5</v>
      </c>
      <c r="H4" s="8" t="s">
        <v>0</v>
      </c>
      <c r="I4" s="25">
        <v>790560</v>
      </c>
      <c r="J4" s="1"/>
      <c r="K4" s="1"/>
    </row>
    <row r="5" spans="1:11">
      <c r="A5" s="13" t="str">
        <f ca="1">IFERROR(__xludf.DUMMYFUNCTION("INDEX(SPLIT(B5, ""-""), 1)
"),"d")</f>
        <v>d</v>
      </c>
      <c r="B5" s="6" t="s">
        <v>8</v>
      </c>
      <c r="C5" s="16" t="s">
        <v>9</v>
      </c>
      <c r="D5" s="7">
        <v>1</v>
      </c>
      <c r="E5" s="19" t="s">
        <v>1</v>
      </c>
      <c r="F5" s="8" t="s">
        <v>1</v>
      </c>
      <c r="G5" s="22">
        <v>5</v>
      </c>
      <c r="H5" s="8" t="s">
        <v>0</v>
      </c>
      <c r="I5" s="25">
        <v>89041404</v>
      </c>
      <c r="J5" s="1"/>
      <c r="K5" s="1"/>
    </row>
    <row r="6" spans="1:11">
      <c r="A6" s="13">
        <f ca="1">IFERROR(__xludf.DUMMYFUNCTION("INDEX(SPLIT(B6, ""-""), 1)
"),1)</f>
        <v>1</v>
      </c>
      <c r="B6" s="6" t="s">
        <v>13</v>
      </c>
      <c r="C6" s="16" t="s">
        <v>14</v>
      </c>
      <c r="D6" s="7">
        <v>2</v>
      </c>
      <c r="E6" s="19" t="s">
        <v>12</v>
      </c>
      <c r="F6" s="8" t="s">
        <v>11</v>
      </c>
      <c r="G6" s="22">
        <v>4</v>
      </c>
      <c r="H6" s="8" t="s">
        <v>10</v>
      </c>
      <c r="I6" s="25">
        <v>6591550</v>
      </c>
      <c r="J6" s="1"/>
      <c r="K6" s="1"/>
    </row>
    <row r="7" spans="1:11">
      <c r="A7" s="13">
        <f ca="1">IFERROR(__xludf.DUMMYFUNCTION("INDEX(SPLIT(B7, ""-""), 1)
"),2)</f>
        <v>2</v>
      </c>
      <c r="B7" s="6" t="s">
        <v>16</v>
      </c>
      <c r="C7" s="16" t="s">
        <v>17</v>
      </c>
      <c r="D7" s="7">
        <v>3</v>
      </c>
      <c r="E7" s="19" t="s">
        <v>15</v>
      </c>
      <c r="F7" s="8" t="s">
        <v>11</v>
      </c>
      <c r="G7" s="22">
        <v>4</v>
      </c>
      <c r="H7" s="8" t="s">
        <v>10</v>
      </c>
      <c r="I7" s="25">
        <v>708000</v>
      </c>
      <c r="J7" s="1"/>
      <c r="K7" s="1"/>
    </row>
    <row r="8" spans="1:11">
      <c r="A8" s="13">
        <f ca="1">IFERROR(__xludf.DUMMYFUNCTION("INDEX(SPLIT(B8, ""-""), 1)
"),3)</f>
        <v>3</v>
      </c>
      <c r="B8" s="6" t="s">
        <v>18</v>
      </c>
      <c r="C8" s="16" t="s">
        <v>19</v>
      </c>
      <c r="D8" s="7">
        <v>3</v>
      </c>
      <c r="E8" s="19" t="s">
        <v>15</v>
      </c>
      <c r="F8" s="8" t="s">
        <v>11</v>
      </c>
      <c r="G8" s="22">
        <v>4</v>
      </c>
      <c r="H8" s="8" t="s">
        <v>10</v>
      </c>
      <c r="I8" s="25">
        <v>1966900</v>
      </c>
      <c r="J8" s="1"/>
      <c r="K8" s="1"/>
    </row>
    <row r="9" spans="1:11">
      <c r="A9" s="13">
        <f ca="1">IFERROR(__xludf.DUMMYFUNCTION("INDEX(SPLIT(B9, ""-""), 1)
"),4)</f>
        <v>4</v>
      </c>
      <c r="B9" s="6" t="s">
        <v>21</v>
      </c>
      <c r="C9" s="16" t="s">
        <v>22</v>
      </c>
      <c r="D9" s="7">
        <v>3</v>
      </c>
      <c r="E9" s="19" t="s">
        <v>15</v>
      </c>
      <c r="F9" s="8" t="s">
        <v>11</v>
      </c>
      <c r="G9" s="22">
        <v>2</v>
      </c>
      <c r="H9" s="8" t="s">
        <v>20</v>
      </c>
      <c r="I9" s="25">
        <v>1360000</v>
      </c>
      <c r="J9" s="1"/>
      <c r="K9" s="1"/>
    </row>
    <row r="10" spans="1:11">
      <c r="A10" s="13">
        <f ca="1">IFERROR(__xludf.DUMMYFUNCTION("INDEX(SPLIT(B10, ""-""), 1)
"),5)</f>
        <v>5</v>
      </c>
      <c r="B10" s="6" t="s">
        <v>23</v>
      </c>
      <c r="C10" s="16" t="s">
        <v>24</v>
      </c>
      <c r="D10" s="7">
        <v>3</v>
      </c>
      <c r="E10" s="19" t="s">
        <v>15</v>
      </c>
      <c r="F10" s="8" t="s">
        <v>11</v>
      </c>
      <c r="G10" s="22">
        <v>2</v>
      </c>
      <c r="H10" s="8" t="s">
        <v>20</v>
      </c>
      <c r="I10" s="25">
        <v>973000</v>
      </c>
      <c r="J10" s="1"/>
      <c r="K10" s="1"/>
    </row>
    <row r="11" spans="1:11">
      <c r="A11" s="13">
        <f ca="1">IFERROR(__xludf.DUMMYFUNCTION("INDEX(SPLIT(B11, ""-""), 1)
"),6)</f>
        <v>6</v>
      </c>
      <c r="B11" s="6" t="s">
        <v>25</v>
      </c>
      <c r="C11" s="16" t="s">
        <v>26</v>
      </c>
      <c r="D11" s="7">
        <v>3</v>
      </c>
      <c r="E11" s="19" t="s">
        <v>15</v>
      </c>
      <c r="F11" s="8" t="s">
        <v>11</v>
      </c>
      <c r="G11" s="22">
        <v>2</v>
      </c>
      <c r="H11" s="8" t="s">
        <v>20</v>
      </c>
      <c r="I11" s="25">
        <v>160000</v>
      </c>
      <c r="J11" s="1"/>
      <c r="K11" s="1"/>
    </row>
    <row r="12" spans="1:11">
      <c r="A12" s="13">
        <f ca="1">IFERROR(__xludf.DUMMYFUNCTION("INDEX(SPLIT(B12, ""-""), 1)
"),7)</f>
        <v>7</v>
      </c>
      <c r="B12" s="6" t="s">
        <v>28</v>
      </c>
      <c r="C12" s="16" t="s">
        <v>29</v>
      </c>
      <c r="D12" s="7">
        <v>3</v>
      </c>
      <c r="E12" s="19" t="s">
        <v>15</v>
      </c>
      <c r="F12" s="8" t="s">
        <v>11</v>
      </c>
      <c r="G12" s="22">
        <v>9</v>
      </c>
      <c r="H12" s="8" t="s">
        <v>27</v>
      </c>
      <c r="I12" s="25">
        <v>476191050</v>
      </c>
      <c r="J12" s="1"/>
      <c r="K12" s="1"/>
    </row>
    <row r="13" spans="1:11">
      <c r="A13" s="13">
        <f ca="1">IFERROR(__xludf.DUMMYFUNCTION("INDEX(SPLIT(B13, ""-""), 1)
"),8)</f>
        <v>8</v>
      </c>
      <c r="B13" s="6" t="s">
        <v>31</v>
      </c>
      <c r="C13" s="16" t="s">
        <v>32</v>
      </c>
      <c r="D13" s="7">
        <v>3</v>
      </c>
      <c r="E13" s="19" t="s">
        <v>15</v>
      </c>
      <c r="F13" s="8" t="s">
        <v>11</v>
      </c>
      <c r="G13" s="22">
        <v>8</v>
      </c>
      <c r="H13" s="8" t="s">
        <v>30</v>
      </c>
      <c r="I13" s="25">
        <v>2377340</v>
      </c>
      <c r="J13" s="1"/>
      <c r="K13" s="1"/>
    </row>
    <row r="14" spans="1:11">
      <c r="A14" s="13">
        <f ca="1">IFERROR(__xludf.DUMMYFUNCTION("INDEX(SPLIT(B14, ""-""), 1)
"),9)</f>
        <v>9</v>
      </c>
      <c r="B14" s="6" t="s">
        <v>33</v>
      </c>
      <c r="C14" s="16" t="s">
        <v>34</v>
      </c>
      <c r="D14" s="7">
        <v>3</v>
      </c>
      <c r="E14" s="19" t="s">
        <v>15</v>
      </c>
      <c r="F14" s="8" t="s">
        <v>11</v>
      </c>
      <c r="G14" s="22">
        <v>8</v>
      </c>
      <c r="H14" s="8" t="s">
        <v>30</v>
      </c>
      <c r="I14" s="25">
        <v>791000</v>
      </c>
      <c r="J14" s="1"/>
      <c r="K14" s="1"/>
    </row>
    <row r="15" spans="1:11">
      <c r="A15" s="14">
        <f ca="1">IFERROR(__xludf.DUMMYFUNCTION("INDEX(SPLIT(B15, ""-""), 1)
"),10)</f>
        <v>10</v>
      </c>
      <c r="B15" s="9" t="s">
        <v>35</v>
      </c>
      <c r="C15" s="17" t="s">
        <v>36</v>
      </c>
      <c r="D15" s="10">
        <v>3</v>
      </c>
      <c r="E15" s="20" t="s">
        <v>15</v>
      </c>
      <c r="F15" s="11" t="s">
        <v>11</v>
      </c>
      <c r="G15" s="23">
        <v>8</v>
      </c>
      <c r="H15" s="11" t="s">
        <v>30</v>
      </c>
      <c r="I15" s="26">
        <v>4700000</v>
      </c>
      <c r="J15" s="1"/>
      <c r="K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NVI_Budget_Project_2569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NB_Lenovo_16862</dc:creator>
  <cp:lastModifiedBy>NB_User_16762</cp:lastModifiedBy>
  <dcterms:created xsi:type="dcterms:W3CDTF">2025-12-03T03:51:00Z</dcterms:created>
  <dcterms:modified xsi:type="dcterms:W3CDTF">2025-12-03T03:51:44Z</dcterms:modified>
</cp:coreProperties>
</file>