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D72353C-AB6E-4473-9453-A70484C80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9" r:id="rId1"/>
    <sheet name="Sheet2" sheetId="6" r:id="rId2"/>
    <sheet name="Doc" sheetId="11" r:id="rId3"/>
    <sheet name="ใส่รหัส" sheetId="12" r:id="rId4"/>
    <sheet name="mask1" sheetId="7" state="hidden" r:id="rId5"/>
    <sheet name="mask2" sheetId="1" state="hidden" r:id="rId6"/>
    <sheet name="Sheet3" sheetId="13" r:id="rId7"/>
    <sheet name="เงินเหลือจ่าย" sheetId="15" r:id="rId8"/>
    <sheet name="Sheet4" sheetId="14" r:id="rId9"/>
  </sheets>
  <definedNames>
    <definedName name="_xlnm.Print_Area" localSheetId="7">เงินเหลือจ่าย!$A$1:$J$212</definedName>
    <definedName name="_xlnm.Print_Area" localSheetId="3">ใส่รหัส!$A$1:$G$210</definedName>
    <definedName name="_xlnm.Print_Titles" localSheetId="0">Sheet1!$4:$6</definedName>
    <definedName name="_xlnm.Print_Titles" localSheetId="7">เงินเหลือจ่าย!$4:$6</definedName>
    <definedName name="_xlnm.Print_Titles" localSheetId="3">ใส่รหัส!$3:$5</definedName>
  </definedNames>
  <calcPr calcId="181029"/>
</workbook>
</file>

<file path=xl/calcChain.xml><?xml version="1.0" encoding="utf-8"?>
<calcChain xmlns="http://schemas.openxmlformats.org/spreadsheetml/2006/main">
  <c r="G122" i="9" l="1"/>
  <c r="G207" i="9"/>
  <c r="G203" i="9"/>
  <c r="G199" i="9"/>
  <c r="G195" i="9"/>
  <c r="G187" i="9"/>
  <c r="G186" i="9" s="1"/>
  <c r="G129" i="9"/>
  <c r="G123" i="9"/>
  <c r="G182" i="9"/>
  <c r="G114" i="9"/>
  <c r="G105" i="9"/>
  <c r="G96" i="9"/>
  <c r="G81" i="9"/>
  <c r="G80" i="9" s="1"/>
  <c r="G76" i="9"/>
  <c r="G66" i="9"/>
  <c r="G49" i="9"/>
  <c r="G30" i="9"/>
  <c r="G9" i="9"/>
  <c r="G8" i="9" s="1"/>
  <c r="G7" i="9" l="1"/>
  <c r="D209" i="15"/>
  <c r="D208" i="15" s="1"/>
  <c r="D207" i="15" s="1"/>
  <c r="D205" i="15"/>
  <c r="D204" i="15" s="1"/>
  <c r="D203" i="15" s="1"/>
  <c r="D201" i="15"/>
  <c r="D200" i="15" s="1"/>
  <c r="D199" i="15" s="1"/>
  <c r="D197" i="15"/>
  <c r="D196" i="15" s="1"/>
  <c r="D195" i="15" s="1"/>
  <c r="D193" i="15"/>
  <c r="D192" i="15"/>
  <c r="D190" i="15"/>
  <c r="D189" i="15" s="1"/>
  <c r="D188" i="15" s="1"/>
  <c r="D187" i="15" s="1"/>
  <c r="D184" i="15"/>
  <c r="D183" i="15" s="1"/>
  <c r="D182" i="15" s="1"/>
  <c r="D180" i="15"/>
  <c r="D179" i="15" s="1"/>
  <c r="D177" i="15"/>
  <c r="D176" i="15"/>
  <c r="D174" i="15"/>
  <c r="D173" i="15" s="1"/>
  <c r="D171" i="15"/>
  <c r="D170" i="15" s="1"/>
  <c r="D168" i="15"/>
  <c r="D167" i="15" s="1"/>
  <c r="D166" i="15" s="1"/>
  <c r="D164" i="15"/>
  <c r="D163" i="15" s="1"/>
  <c r="D162" i="15" s="1"/>
  <c r="D160" i="15"/>
  <c r="D159" i="15"/>
  <c r="D158" i="15" s="1"/>
  <c r="D156" i="15"/>
  <c r="D155" i="15" s="1"/>
  <c r="D154" i="15" s="1"/>
  <c r="D152" i="15"/>
  <c r="D151" i="15" s="1"/>
  <c r="D150" i="15" s="1"/>
  <c r="D148" i="15"/>
  <c r="D147" i="15" s="1"/>
  <c r="D146" i="15" s="1"/>
  <c r="D144" i="15"/>
  <c r="D143" i="15"/>
  <c r="D142" i="15" s="1"/>
  <c r="D140" i="15"/>
  <c r="D139" i="15" s="1"/>
  <c r="D138" i="15" s="1"/>
  <c r="D136" i="15"/>
  <c r="D135" i="15" s="1"/>
  <c r="D134" i="15" s="1"/>
  <c r="D132" i="15"/>
  <c r="D131" i="15"/>
  <c r="D130" i="15" s="1"/>
  <c r="D126" i="15"/>
  <c r="D125" i="15" s="1"/>
  <c r="D124" i="15" s="1"/>
  <c r="D123" i="15" s="1"/>
  <c r="D120" i="15"/>
  <c r="D119" i="15" s="1"/>
  <c r="D118" i="15" s="1"/>
  <c r="D116" i="15"/>
  <c r="D115" i="15" s="1"/>
  <c r="D114" i="15" s="1"/>
  <c r="D112" i="15"/>
  <c r="D111" i="15"/>
  <c r="D110" i="15" s="1"/>
  <c r="D108" i="15"/>
  <c r="D107" i="15" s="1"/>
  <c r="D106" i="15" s="1"/>
  <c r="D103" i="15"/>
  <c r="D102" i="15" s="1"/>
  <c r="D101" i="15" s="1"/>
  <c r="D99" i="15"/>
  <c r="D98" i="15" s="1"/>
  <c r="D97" i="15" s="1"/>
  <c r="D94" i="15"/>
  <c r="D93" i="15" s="1"/>
  <c r="D92" i="15" s="1"/>
  <c r="D90" i="15"/>
  <c r="D89" i="15" s="1"/>
  <c r="D88" i="15" s="1"/>
  <c r="D84" i="15"/>
  <c r="D83" i="15"/>
  <c r="D82" i="15" s="1"/>
  <c r="D78" i="15"/>
  <c r="D77" i="15"/>
  <c r="D76" i="15" s="1"/>
  <c r="D74" i="15"/>
  <c r="D73" i="15"/>
  <c r="D69" i="15"/>
  <c r="D68" i="15" s="1"/>
  <c r="D67" i="15" s="1"/>
  <c r="D64" i="15"/>
  <c r="D61" i="15"/>
  <c r="D60" i="15" s="1"/>
  <c r="D58" i="15"/>
  <c r="D57" i="15" s="1"/>
  <c r="D55" i="15"/>
  <c r="D54" i="15" s="1"/>
  <c r="D51" i="15"/>
  <c r="D50" i="15" s="1"/>
  <c r="D46" i="15"/>
  <c r="D45" i="15"/>
  <c r="D41" i="15"/>
  <c r="D40" i="15" s="1"/>
  <c r="D39" i="15" s="1"/>
  <c r="D36" i="15"/>
  <c r="D35" i="15" s="1"/>
  <c r="D32" i="15"/>
  <c r="D31" i="15" s="1"/>
  <c r="D28" i="15"/>
  <c r="D27" i="15" s="1"/>
  <c r="D25" i="15"/>
  <c r="D24" i="15" s="1"/>
  <c r="D21" i="15"/>
  <c r="D20" i="15" s="1"/>
  <c r="D19" i="15" s="1"/>
  <c r="D17" i="15"/>
  <c r="D16" i="15" s="1"/>
  <c r="D15" i="15" s="1"/>
  <c r="D14" i="15" s="1"/>
  <c r="D11" i="15"/>
  <c r="D10" i="15" s="1"/>
  <c r="D9" i="15" s="1"/>
  <c r="D49" i="15" l="1"/>
  <c r="D66" i="15"/>
  <c r="D23" i="15"/>
  <c r="D105" i="15"/>
  <c r="D81" i="15"/>
  <c r="D129" i="15"/>
  <c r="D186" i="15"/>
  <c r="D30" i="15"/>
  <c r="D8" i="15" s="1"/>
  <c r="D96" i="15"/>
  <c r="D122" i="15"/>
  <c r="C30" i="13"/>
  <c r="C24" i="13"/>
  <c r="C18" i="13"/>
  <c r="C14" i="13"/>
  <c r="C9" i="13"/>
  <c r="D80" i="15" l="1"/>
  <c r="D7" i="15" s="1"/>
  <c r="D6" i="15" s="1"/>
  <c r="D208" i="12"/>
  <c r="D207" i="12" s="1"/>
  <c r="D206" i="12" s="1"/>
  <c r="D204" i="12"/>
  <c r="D203" i="12" s="1"/>
  <c r="D202" i="12" s="1"/>
  <c r="D200" i="12"/>
  <c r="D199" i="12" s="1"/>
  <c r="D198" i="12" s="1"/>
  <c r="D196" i="12"/>
  <c r="D195" i="12" s="1"/>
  <c r="D194" i="12" s="1"/>
  <c r="D192" i="12"/>
  <c r="D191" i="12" s="1"/>
  <c r="D189" i="12"/>
  <c r="D188" i="12" s="1"/>
  <c r="D187" i="12" s="1"/>
  <c r="D183" i="12"/>
  <c r="D182" i="12" s="1"/>
  <c r="D181" i="12" s="1"/>
  <c r="D179" i="12"/>
  <c r="D178" i="12" s="1"/>
  <c r="D176" i="12"/>
  <c r="D175" i="12" s="1"/>
  <c r="D173" i="12"/>
  <c r="D172" i="12" s="1"/>
  <c r="D170" i="12"/>
  <c r="D169" i="12" s="1"/>
  <c r="D167" i="12"/>
  <c r="D166" i="12" s="1"/>
  <c r="D165" i="12" s="1"/>
  <c r="D163" i="12"/>
  <c r="D162" i="12" s="1"/>
  <c r="D161" i="12" s="1"/>
  <c r="D159" i="12"/>
  <c r="D158" i="12" s="1"/>
  <c r="D157" i="12" s="1"/>
  <c r="D155" i="12"/>
  <c r="D154" i="12" s="1"/>
  <c r="D153" i="12" s="1"/>
  <c r="D151" i="12"/>
  <c r="D150" i="12" s="1"/>
  <c r="D149" i="12" s="1"/>
  <c r="D147" i="12"/>
  <c r="D146" i="12" s="1"/>
  <c r="D145" i="12" s="1"/>
  <c r="D143" i="12"/>
  <c r="D142" i="12" s="1"/>
  <c r="D141" i="12" s="1"/>
  <c r="D139" i="12"/>
  <c r="D138" i="12"/>
  <c r="D137" i="12"/>
  <c r="D135" i="12"/>
  <c r="D134" i="12" s="1"/>
  <c r="D133" i="12" s="1"/>
  <c r="D131" i="12"/>
  <c r="D130" i="12"/>
  <c r="D129" i="12" s="1"/>
  <c r="D125" i="12"/>
  <c r="D124" i="12" s="1"/>
  <c r="D123" i="12" s="1"/>
  <c r="D122" i="12" s="1"/>
  <c r="D119" i="12"/>
  <c r="D118" i="12" s="1"/>
  <c r="D117" i="12" s="1"/>
  <c r="D115" i="12"/>
  <c r="D114" i="12"/>
  <c r="D113" i="12" s="1"/>
  <c r="D111" i="12"/>
  <c r="D110" i="12" s="1"/>
  <c r="D109" i="12" s="1"/>
  <c r="D107" i="12"/>
  <c r="D106" i="12" s="1"/>
  <c r="D105" i="12" s="1"/>
  <c r="D102" i="12"/>
  <c r="D101" i="12" s="1"/>
  <c r="D100" i="12" s="1"/>
  <c r="D98" i="12"/>
  <c r="D97" i="12" s="1"/>
  <c r="D96" i="12" s="1"/>
  <c r="D93" i="12"/>
  <c r="D92" i="12" s="1"/>
  <c r="D91" i="12" s="1"/>
  <c r="D89" i="12"/>
  <c r="D88" i="12" s="1"/>
  <c r="D87" i="12" s="1"/>
  <c r="D83" i="12"/>
  <c r="D82" i="12"/>
  <c r="D81" i="12" s="1"/>
  <c r="D77" i="12"/>
  <c r="D76" i="12" s="1"/>
  <c r="D75" i="12" s="1"/>
  <c r="D73" i="12"/>
  <c r="D72" i="12" s="1"/>
  <c r="D68" i="12"/>
  <c r="D67" i="12" s="1"/>
  <c r="D66" i="12" s="1"/>
  <c r="D63" i="12"/>
  <c r="D60" i="12"/>
  <c r="D57" i="12"/>
  <c r="D56" i="12" s="1"/>
  <c r="D54" i="12"/>
  <c r="D53" i="12"/>
  <c r="D50" i="12"/>
  <c r="D49" i="12" s="1"/>
  <c r="D45" i="12"/>
  <c r="D44" i="12"/>
  <c r="D40" i="12"/>
  <c r="D39" i="12" s="1"/>
  <c r="D38" i="12" s="1"/>
  <c r="D35" i="12"/>
  <c r="D34" i="12"/>
  <c r="D31" i="12"/>
  <c r="D30" i="12" s="1"/>
  <c r="D27" i="12"/>
  <c r="D26" i="12" s="1"/>
  <c r="D24" i="12"/>
  <c r="D23" i="12" s="1"/>
  <c r="D20" i="12"/>
  <c r="D19" i="12" s="1"/>
  <c r="D18" i="12" s="1"/>
  <c r="D16" i="12"/>
  <c r="D15" i="12" s="1"/>
  <c r="D14" i="12" s="1"/>
  <c r="D10" i="12"/>
  <c r="D9" i="12" s="1"/>
  <c r="D8" i="12" s="1"/>
  <c r="D104" i="12" l="1"/>
  <c r="D13" i="12"/>
  <c r="D186" i="12"/>
  <c r="D185" i="12" s="1"/>
  <c r="D29" i="12"/>
  <c r="D128" i="12"/>
  <c r="D59" i="12"/>
  <c r="D95" i="12"/>
  <c r="D22" i="12"/>
  <c r="D65" i="12"/>
  <c r="D48" i="12"/>
  <c r="D121" i="12"/>
  <c r="D80" i="12"/>
  <c r="D26" i="11"/>
  <c r="D22" i="11"/>
  <c r="D16" i="11"/>
  <c r="D8" i="11"/>
  <c r="D7" i="11" s="1"/>
  <c r="D6" i="11" s="1"/>
  <c r="D186" i="6"/>
  <c r="D185" i="6" s="1"/>
  <c r="D184" i="6" s="1"/>
  <c r="D182" i="6"/>
  <c r="D181" i="6" s="1"/>
  <c r="D180" i="6" s="1"/>
  <c r="D178" i="6"/>
  <c r="D177" i="6" s="1"/>
  <c r="D176" i="6" s="1"/>
  <c r="D174" i="6"/>
  <c r="D173" i="6" s="1"/>
  <c r="D172" i="6" s="1"/>
  <c r="D170" i="6"/>
  <c r="D169" i="6" s="1"/>
  <c r="D167" i="6"/>
  <c r="D166" i="6" s="1"/>
  <c r="D162" i="6"/>
  <c r="D161" i="6" s="1"/>
  <c r="D160" i="6" s="1"/>
  <c r="D158" i="6"/>
  <c r="D157" i="6" s="1"/>
  <c r="D155" i="6"/>
  <c r="D154" i="6" s="1"/>
  <c r="D152" i="6"/>
  <c r="D151" i="6" s="1"/>
  <c r="D149" i="6"/>
  <c r="D148" i="6" s="1"/>
  <c r="D146" i="6"/>
  <c r="D145" i="6" s="1"/>
  <c r="D143" i="6"/>
  <c r="D142" i="6" s="1"/>
  <c r="D140" i="6"/>
  <c r="D139" i="6" s="1"/>
  <c r="D137" i="6"/>
  <c r="D136" i="6" s="1"/>
  <c r="D134" i="6"/>
  <c r="D133" i="6" s="1"/>
  <c r="D131" i="6"/>
  <c r="D130" i="6" s="1"/>
  <c r="D128" i="6"/>
  <c r="D127" i="6" s="1"/>
  <c r="D125" i="6"/>
  <c r="D124" i="6" s="1"/>
  <c r="D122" i="6"/>
  <c r="D121" i="6" s="1"/>
  <c r="D119" i="6"/>
  <c r="D118" i="6"/>
  <c r="D114" i="6"/>
  <c r="D113" i="6" s="1"/>
  <c r="D112" i="6" s="1"/>
  <c r="D109" i="6"/>
  <c r="D108" i="6" s="1"/>
  <c r="D107" i="6" s="1"/>
  <c r="D105" i="6"/>
  <c r="D104" i="6" s="1"/>
  <c r="D103" i="6" s="1"/>
  <c r="D101" i="6"/>
  <c r="D100" i="6" s="1"/>
  <c r="D98" i="6"/>
  <c r="D97" i="6" s="1"/>
  <c r="D94" i="6"/>
  <c r="D93" i="6" s="1"/>
  <c r="D91" i="6"/>
  <c r="D90" i="6" s="1"/>
  <c r="D89" i="6" s="1"/>
  <c r="D87" i="6"/>
  <c r="D86" i="6" s="1"/>
  <c r="D84" i="6"/>
  <c r="D83" i="6" s="1"/>
  <c r="D79" i="6"/>
  <c r="D78" i="6" s="1"/>
  <c r="D74" i="6"/>
  <c r="D73" i="6" s="1"/>
  <c r="D72" i="6" s="1"/>
  <c r="D70" i="6"/>
  <c r="D69" i="6" s="1"/>
  <c r="D65" i="6"/>
  <c r="D64" i="6"/>
  <c r="D63" i="6" s="1"/>
  <c r="D61" i="6"/>
  <c r="D58" i="6"/>
  <c r="D55" i="6"/>
  <c r="D54" i="6" s="1"/>
  <c r="D52" i="6"/>
  <c r="D51" i="6" s="1"/>
  <c r="D48" i="6"/>
  <c r="D47" i="6" s="1"/>
  <c r="D43" i="6"/>
  <c r="D42" i="6" s="1"/>
  <c r="D38" i="6"/>
  <c r="D37" i="6" s="1"/>
  <c r="D34" i="6"/>
  <c r="D33" i="6" s="1"/>
  <c r="D30" i="6"/>
  <c r="D29" i="6" s="1"/>
  <c r="D26" i="6"/>
  <c r="D25" i="6" s="1"/>
  <c r="D23" i="6"/>
  <c r="D22" i="6"/>
  <c r="D21" i="6" s="1"/>
  <c r="D19" i="6"/>
  <c r="D18" i="6" s="1"/>
  <c r="D16" i="6"/>
  <c r="D15" i="6" s="1"/>
  <c r="D11" i="6"/>
  <c r="D10" i="6" s="1"/>
  <c r="D9" i="6" s="1"/>
  <c r="D209" i="9"/>
  <c r="D208" i="9" s="1"/>
  <c r="D205" i="9"/>
  <c r="D204" i="9" s="1"/>
  <c r="D201" i="9"/>
  <c r="D200" i="9" s="1"/>
  <c r="D197" i="9"/>
  <c r="D196" i="9" s="1"/>
  <c r="D193" i="9"/>
  <c r="D192" i="9" s="1"/>
  <c r="H192" i="9" s="1"/>
  <c r="D190" i="9"/>
  <c r="D189" i="9" s="1"/>
  <c r="D188" i="9" s="1"/>
  <c r="H188" i="9" s="1"/>
  <c r="D184" i="9"/>
  <c r="D183" i="9" s="1"/>
  <c r="D180" i="9"/>
  <c r="D179" i="9" s="1"/>
  <c r="H179" i="9" s="1"/>
  <c r="D177" i="9"/>
  <c r="D176" i="9" s="1"/>
  <c r="H176" i="9" s="1"/>
  <c r="D174" i="9"/>
  <c r="D173" i="9" s="1"/>
  <c r="H173" i="9" s="1"/>
  <c r="D171" i="9"/>
  <c r="D170" i="9" s="1"/>
  <c r="H170" i="9" s="1"/>
  <c r="D168" i="9"/>
  <c r="D167" i="9" s="1"/>
  <c r="D166" i="9" s="1"/>
  <c r="H166" i="9" s="1"/>
  <c r="D164" i="9"/>
  <c r="D163" i="9" s="1"/>
  <c r="D162" i="9" s="1"/>
  <c r="H162" i="9" s="1"/>
  <c r="D160" i="9"/>
  <c r="D159" i="9" s="1"/>
  <c r="D158" i="9" s="1"/>
  <c r="H158" i="9" s="1"/>
  <c r="D156" i="9"/>
  <c r="D155" i="9" s="1"/>
  <c r="D154" i="9" s="1"/>
  <c r="H154" i="9" s="1"/>
  <c r="D152" i="9"/>
  <c r="D151" i="9" s="1"/>
  <c r="D150" i="9" s="1"/>
  <c r="H150" i="9" s="1"/>
  <c r="D148" i="9"/>
  <c r="D147" i="9" s="1"/>
  <c r="D146" i="9" s="1"/>
  <c r="H146" i="9" s="1"/>
  <c r="D144" i="9"/>
  <c r="D143" i="9" s="1"/>
  <c r="D142" i="9" s="1"/>
  <c r="H142" i="9" s="1"/>
  <c r="D140" i="9"/>
  <c r="D139" i="9" s="1"/>
  <c r="D138" i="9" s="1"/>
  <c r="H138" i="9" s="1"/>
  <c r="D136" i="9"/>
  <c r="D135" i="9" s="1"/>
  <c r="D134" i="9" s="1"/>
  <c r="H134" i="9" s="1"/>
  <c r="D132" i="9"/>
  <c r="D131" i="9" s="1"/>
  <c r="D130" i="9" s="1"/>
  <c r="H130" i="9" s="1"/>
  <c r="D126" i="9"/>
  <c r="D125" i="9" s="1"/>
  <c r="D124" i="9" s="1"/>
  <c r="D120" i="9"/>
  <c r="D119" i="9" s="1"/>
  <c r="D116" i="9"/>
  <c r="D115" i="9" s="1"/>
  <c r="D112" i="9"/>
  <c r="D111" i="9" s="1"/>
  <c r="D110" i="9" s="1"/>
  <c r="H110" i="9" s="1"/>
  <c r="D108" i="9"/>
  <c r="D107" i="9" s="1"/>
  <c r="D106" i="9" s="1"/>
  <c r="H106" i="9" s="1"/>
  <c r="H105" i="9" s="1"/>
  <c r="D103" i="9"/>
  <c r="D102" i="9" s="1"/>
  <c r="D101" i="9" s="1"/>
  <c r="H101" i="9" s="1"/>
  <c r="D99" i="9"/>
  <c r="D98" i="9" s="1"/>
  <c r="D97" i="9" s="1"/>
  <c r="H97" i="9" s="1"/>
  <c r="H96" i="9" s="1"/>
  <c r="D94" i="9"/>
  <c r="D93" i="9" s="1"/>
  <c r="D92" i="9" s="1"/>
  <c r="H92" i="9" s="1"/>
  <c r="D90" i="9"/>
  <c r="D89" i="9" s="1"/>
  <c r="D88" i="9" s="1"/>
  <c r="H88" i="9" s="1"/>
  <c r="D84" i="9"/>
  <c r="D83" i="9" s="1"/>
  <c r="D82" i="9" s="1"/>
  <c r="H82" i="9" s="1"/>
  <c r="D78" i="9"/>
  <c r="D77" i="9" s="1"/>
  <c r="D74" i="9"/>
  <c r="D73" i="9" s="1"/>
  <c r="H73" i="9" s="1"/>
  <c r="D69" i="9"/>
  <c r="D68" i="9" s="1"/>
  <c r="D67" i="9" s="1"/>
  <c r="H67" i="9" s="1"/>
  <c r="D64" i="9"/>
  <c r="D61" i="9"/>
  <c r="D58" i="9"/>
  <c r="D57" i="9" s="1"/>
  <c r="H57" i="9" s="1"/>
  <c r="D55" i="9"/>
  <c r="D54" i="9" s="1"/>
  <c r="H54" i="9" s="1"/>
  <c r="D51" i="9"/>
  <c r="D50" i="9" s="1"/>
  <c r="H50" i="9" s="1"/>
  <c r="D46" i="9"/>
  <c r="D45" i="9" s="1"/>
  <c r="H45" i="9" s="1"/>
  <c r="D41" i="9"/>
  <c r="D40" i="9" s="1"/>
  <c r="D39" i="9" s="1"/>
  <c r="H39" i="9" s="1"/>
  <c r="D36" i="9"/>
  <c r="D35" i="9" s="1"/>
  <c r="H35" i="9" s="1"/>
  <c r="D32" i="9"/>
  <c r="D31" i="9" s="1"/>
  <c r="H31" i="9" s="1"/>
  <c r="D28" i="9"/>
  <c r="D27" i="9" s="1"/>
  <c r="H27" i="9" s="1"/>
  <c r="D25" i="9"/>
  <c r="D24" i="9" s="1"/>
  <c r="H24" i="9" s="1"/>
  <c r="D21" i="9"/>
  <c r="D20" i="9" s="1"/>
  <c r="D19" i="9" s="1"/>
  <c r="H19" i="9" s="1"/>
  <c r="D17" i="9"/>
  <c r="D16" i="9" s="1"/>
  <c r="D15" i="9" s="1"/>
  <c r="H15" i="9" s="1"/>
  <c r="D11" i="9"/>
  <c r="D10" i="9" s="1"/>
  <c r="H10" i="9" s="1"/>
  <c r="H9" i="9" s="1"/>
  <c r="D199" i="9" l="1"/>
  <c r="H200" i="9"/>
  <c r="H199" i="9" s="1"/>
  <c r="D165" i="6"/>
  <c r="D164" i="6" s="1"/>
  <c r="D7" i="12"/>
  <c r="D114" i="9"/>
  <c r="H115" i="9"/>
  <c r="H114" i="9" s="1"/>
  <c r="D118" i="9"/>
  <c r="H119" i="9"/>
  <c r="H118" i="9" s="1"/>
  <c r="H80" i="9" s="1"/>
  <c r="D57" i="6"/>
  <c r="D46" i="6" s="1"/>
  <c r="D203" i="9"/>
  <c r="H204" i="9"/>
  <c r="H203" i="9" s="1"/>
  <c r="D207" i="9"/>
  <c r="H208" i="9"/>
  <c r="H207" i="9" s="1"/>
  <c r="D123" i="9"/>
  <c r="H124" i="9"/>
  <c r="H123" i="9" s="1"/>
  <c r="H129" i="9"/>
  <c r="D76" i="9"/>
  <c r="H77" i="9"/>
  <c r="H76" i="9" s="1"/>
  <c r="H30" i="9"/>
  <c r="H81" i="9"/>
  <c r="D182" i="9"/>
  <c r="H183" i="9"/>
  <c r="H182" i="9" s="1"/>
  <c r="D195" i="9"/>
  <c r="H196" i="9"/>
  <c r="H195" i="9" s="1"/>
  <c r="H187" i="9"/>
  <c r="D9" i="9"/>
  <c r="D60" i="9"/>
  <c r="D187" i="9"/>
  <c r="D96" i="9"/>
  <c r="D30" i="9"/>
  <c r="D23" i="9"/>
  <c r="H23" i="9" s="1"/>
  <c r="D14" i="9"/>
  <c r="H14" i="9" s="1"/>
  <c r="D66" i="9"/>
  <c r="D79" i="12"/>
  <c r="D6" i="12" s="1"/>
  <c r="D5" i="12" s="1"/>
  <c r="D77" i="6"/>
  <c r="D81" i="9"/>
  <c r="D105" i="9"/>
  <c r="D129" i="9"/>
  <c r="D122" i="9" s="1"/>
  <c r="D117" i="6"/>
  <c r="D111" i="6" s="1"/>
  <c r="D28" i="6"/>
  <c r="D186" i="9"/>
  <c r="D14" i="6"/>
  <c r="D96" i="6"/>
  <c r="H186" i="9" l="1"/>
  <c r="H122" i="9"/>
  <c r="D49" i="9"/>
  <c r="D8" i="9" s="1"/>
  <c r="H60" i="9"/>
  <c r="H49" i="9" s="1"/>
  <c r="H8" i="9" s="1"/>
  <c r="D80" i="9"/>
  <c r="D7" i="9" s="1"/>
  <c r="D6" i="9" s="1"/>
  <c r="D8" i="6"/>
  <c r="D7" i="6" s="1"/>
  <c r="D6" i="6" s="1"/>
  <c r="D76" i="6"/>
</calcChain>
</file>

<file path=xl/sharedStrings.xml><?xml version="1.0" encoding="utf-8"?>
<sst xmlns="http://schemas.openxmlformats.org/spreadsheetml/2006/main" count="1273" uniqueCount="304">
  <si>
    <t>รายงานตรวจสอบการบันทึกเงิน จำแนกตามรายละเอียดกิจกรรม ประจำปีงบประมาณ พ.ศ. 2568</t>
  </si>
  <si>
    <t>หน่วย : บาท</t>
  </si>
  <si>
    <t>กระทรวง - หน่วยงาน - ผลผลิต/โครงการ</t>
  </si>
  <si>
    <t>ปริมาณ</t>
  </si>
  <si>
    <t>งบประมาณ</t>
  </si>
  <si>
    <t xml:space="preserve"> กิจกรรม - รายการ</t>
  </si>
  <si>
    <t>จำนวน</t>
  </si>
  <si>
    <t>หน่วยนับ</t>
  </si>
  <si>
    <t>จังหวัดและกลุ่มจังหวัด</t>
  </si>
  <si>
    <t>จังหวัดพัทลุง</t>
  </si>
  <si>
    <t>โครงการ : โครงการพัฒนาด้านการเกษตร</t>
  </si>
  <si>
    <t>&lt;รวมกิจกรรม&gt; : 1 ยกระดับไม้ผลเศรษฐกิจที่มีคุณภาพและปลอดภัยเพื่อสร้างความสามารถในการแข่งขัน</t>
  </si>
  <si>
    <t>1. กิจกรรมย่อย : ยกระดับการรักษาคุณภาพการผลิตไม้ผลให้มีคุณภาพและปลอดภัย</t>
  </si>
  <si>
    <t>งบรายจ่าย : งบลงทุน</t>
  </si>
  <si>
    <t>ระดับที่ 1 : ห้องเย็นสำเร็จรูปเก็บผลไม้ขนาด (2.4x4.8x2.4 เมตร) จังหวัดพัทลุง</t>
  </si>
  <si>
    <t>ห้อง</t>
  </si>
  <si>
    <t>ระดับที่ 1 : หม้อแปลงไฟฟ้า ขนาด 30KVA 1PH.05 HZ จังหวัดพัทลุง</t>
  </si>
  <si>
    <t>ชุด</t>
  </si>
  <si>
    <t>&lt;รวมกิจกรรม&gt; : 2 พัฒนาศักยภาพการตลาดเศรษฐกิจดิจิทัล</t>
  </si>
  <si>
    <t>1. กิจกรรมย่อย : เชื่อมโยงตลาดสินค้าอัตลักษณ์ สินค้าเกษตร สินค้าสิ่งบ่งชี้ทางภูมิศาสตร์ (GI) ผลิตภัณฑ์ชุมชน OTOP SMEs</t>
  </si>
  <si>
    <t>งบรายจ่าย : งบดำเนินงาน</t>
  </si>
  <si>
    <t>ระดับที่ 1 : ค่าจ้างเหมาบริการ</t>
  </si>
  <si>
    <t xml:space="preserve">ระดับที่ 2 : ค่าจ้างเหมาจัดงานแสดงและจำหน่ายสินค้า การเจรจาธุรกิจ (Business Matching) </t>
  </si>
  <si>
    <t/>
  </si>
  <si>
    <t>2. กิจกรรมย่อย : ส่งเสริมการใช้สิ่งบ่งชี้ทางภูมิศาสตร์ในเชิงพาณิชย์</t>
  </si>
  <si>
    <t>ระดับที่ 2 : ค่าจ้างเหมาส่งเสริมการใช้สิ่งบ่งชี้ทางภูมิศาสตร์ในเชิงพาณิชย์</t>
  </si>
  <si>
    <t>&lt;รวมกิจกรรม&gt; : 3 ส่งเสริมองค์ความรู้และการบริหารจัดการน้ำ</t>
  </si>
  <si>
    <t>1. กิจกรรมย่อย : พัฒนาศักยภาพกลุ่มเกษตรกรในการบริหารจัดการน้ำด้วยระบบโซล่าเซลล์สูบน้ำแบบเคลื่อนที่ ขนาดแผงโซล่าเซลล์ 550 วัตต์</t>
  </si>
  <si>
    <t>ระดับที่ 1 : ค่าใช้จ่ายในการสัมมนาและฝึกอบรม</t>
  </si>
  <si>
    <t>2. กิจกรรมย่อย : ปรับปรุงซ่อมแซมเหมืองส่งน้ำ กว้าง 0.80 เมตร ยาว 1,497 เมตร (แบบเปิดยาว 1,397 เมตร และแบบปิดยาว 100 เมตร)</t>
  </si>
  <si>
    <t>ระดับที่ 1 : ปรับปรุงซ่อมแซมเหมืองส่งน้ำ กว้าง 0.80 เมตร ยาว 1,497 เมตร (แบบเปิดยาว 1,397 เมตร และแบบปิดยาว 100 เมตร) หมู่ที่ 2 บ้านแหลมโตนด ตำบลแหลมโตนด อำเภอควนขนุน จังหวัดพัทลุง</t>
  </si>
  <si>
    <t>แห่ง</t>
  </si>
  <si>
    <t>&lt;รวมกิจกรรม&gt; : 4 พัทลุงเมืองเกษตรปลอดภัย</t>
  </si>
  <si>
    <t>1. กิจกรรมย่อย : พัฒนาศักยภาพการผลิตสินค้าเกษตรปลอดภัยจังหวัดพัทลุง</t>
  </si>
  <si>
    <t>ระดับที่ 1 : วัสดุการเกษตร</t>
  </si>
  <si>
    <t>2. กิจกรรมย่อย : ส่งเสริมการใช้ปุ๋ยเพื่อลดต้นทุนการผลิต</t>
  </si>
  <si>
    <t>3. กิจกรรมย่อย : ส่งเสริมการเพิ่มประสิทธิภาพการทำนาข้าวริมเลสู่การท่องเที่ยวเชิงเกษตร</t>
  </si>
  <si>
    <t>ระดับที่ 2 : ค่าจ้างเหมาประชาสัมพันธ์การทำนาข้าวริมเลสู่การท่องเที่ยวเชิงเกษตร</t>
  </si>
  <si>
    <t>4. กิจกรรมย่อย : พัฒนาอาสาสมัครเกษตร</t>
  </si>
  <si>
    <t>&lt;รวมกิจกรรม&gt; : 5 ยกระดับสินค้าเกษตรและประยุกต์การใช้เทคโนโลยี และพึ่งพาตนเองด้วยพลังงานทดแทนเพื่อสร้างมูลค่าเพิ่มด้วยรูปแบบ BCG Model ครบวงจร</t>
  </si>
  <si>
    <t>1. กิจกรรมย่อย : พัฒนาศักยภาพการผลิตและการแปรรูปปลาดุก</t>
  </si>
  <si>
    <t>2. กิจกรรมย่อย : ส่งเสริมการผลิตสุกรชีวภาพ (หมูหลุม)</t>
  </si>
  <si>
    <t>3. กิจกรรมย่อย : พัฒนาศักยภาพกลุ่มเกษตรกรผู้เลี้ยงสัตว์ในการผลิตแก๊สชีวภาพ</t>
  </si>
  <si>
    <t>4. กิจกรรมย่อย : การประยุกต์ใช้ชุดเทคโนโลยีในการเพิ่มประสิทธิภาพการผลิตและมูลค่าข้าวไร่จังหวัดพัทลุง ภายใต้ BCG Model</t>
  </si>
  <si>
    <t>ระดับที่ 1 : เครื่องสีข้าวขาวและข้าวกล้อง จังหวัดพัทลุง</t>
  </si>
  <si>
    <t>เครื่อง</t>
  </si>
  <si>
    <t>&lt;รวมกิจกรรม&gt; : 6 เพิ่มประสิทธิภาพการผลิตสินค้าเกษตรเพื่อสร้างความสามารถทางการแข่งขัน</t>
  </si>
  <si>
    <t>1. กิจกรรมย่อย : ลดต้นทุนและเพิ่มประสิทธิภาพการผลิตปาล์มน้ำมันครบวงจร</t>
  </si>
  <si>
    <t xml:space="preserve">ระดับที่ 2 : ค่าจ้างเหมาป้ายแปลงเรียนรู้ </t>
  </si>
  <si>
    <t>ป้าย</t>
  </si>
  <si>
    <t>2. กิจกรรมย่อย : เพิ่มประสิทธิภาพการผลิตไม้ผลเศรษฐกิจ</t>
  </si>
  <si>
    <t>&lt;รวมกิจกรรม&gt; : 7 ซ่อมสร้างถนนแอสฟัลท์ติกคอนกรีต รหัสทางหลวงท้องถิ่น พท.ถ. 41 - 047 สายทางบ้านหารเทา - โคกเหล็ก - ม่วงทวน หมู่ที่ 11,3 ตำบลหารเทา อำเภอปากพะยูน จังหวัดพัทลุง</t>
  </si>
  <si>
    <t>1. กิจกรรมย่อย : ซ่อมสร้างถนนแอสฟัลท์ติกคอนกรีต รหัสทางหลวงท้องถิ่น พท.ถ. 41 - 047 สายทางบ้านหารเทา - โคกเหล็ก - ม่วงทวน หมู่ที่ 11,3 ตำบลหารเทา อำเภอปากพะยูน จังหวัดพัทลุง</t>
  </si>
  <si>
    <t>ระดับที่ 1 : ซ่อมสร้างถนนแอสฟัลท์ติกคอนกรีต รหัสทางหลวงท้องถิ่น พท.ถ. 41-047 สายทางบ้านหารเทา - โคกเหล็ก - ม่วงทวน หมู่ที่ 11,3 ตำบลหารเทา อำเภอปากพะยูน จังหวัดพัทลุง</t>
  </si>
  <si>
    <t>โครงการ : โครงการพัฒนาด้านการท่องเที่ยวและบริการ</t>
  </si>
  <si>
    <t>&lt;รวมกิจกรรม&gt; : 1 ยกระดับการท่องเที่ยวเชิงสร้างสรรค์และประชาสัมพันธ์การท่องเที่ยวเพื่อเพิ่มมูลค่า</t>
  </si>
  <si>
    <t>1. กิจกรรมย่อย : การท่องเที่ยวชุมชนแบบมีส่วนร่วม</t>
  </si>
  <si>
    <t>ระดับที่ 2 : ค่าจ้างเหมาดำเนินการออกแบบและพัฒนาผลิตภัณฑ์</t>
  </si>
  <si>
    <t>งาน</t>
  </si>
  <si>
    <t>ระดับที่ 2 : ค่าจ้างเหมายกระดับการสร้างประสบการณ์การท่องเที่ยวเชิงสร้างสรรค์บนทุนวัฒนธรรมและวิถีชีวิต</t>
  </si>
  <si>
    <t>2. กิจกรรมย่อย : Amazing Phatthalung Festival</t>
  </si>
  <si>
    <t xml:space="preserve">ระดับที่ 2 : ค่าจ้างเหมาจัดกิจกรรมAmazing Phatthalung Festival </t>
  </si>
  <si>
    <t>3. กิจกรรมย่อย : ครีเอทีฟ เฟส ในผืนป่า</t>
  </si>
  <si>
    <t xml:space="preserve">ระดับที่ 2 : ค่าจ้างเหมาจัดกิจกรรมครีเอทีฟ เฟส ในผืนป่า </t>
  </si>
  <si>
    <t>&lt;รวมกิจกรรม&gt; : 2 พัฒนาการท่องเที่ยวและการกีฬาแนวใหม่จังหวัดพัทลุง</t>
  </si>
  <si>
    <t>1. กิจกรรมย่อย : Phatthalung Sport Tourism</t>
  </si>
  <si>
    <t xml:space="preserve">ระดับที่ 2 : ค่าจ้างเหมาจัดงาน Phatthalung Sport Tourism  </t>
  </si>
  <si>
    <t>2. กิจกรรมย่อย : ส่งเสริมและพัฒนาคนด้านการกีฬาจังหวัดพัทลุง ปี 2568</t>
  </si>
  <si>
    <t>ระดับที่ 2 : ค่าจ้างเหมาพัฒนาคนด้านกีฬาจังหวัดพัทลุง</t>
  </si>
  <si>
    <t>&lt;รวมกิจกรรม&gt; : 3 ส่งเสริมการพัฒนาเชื่อมโยงเส้นทางการท่องเที่ยวเชิงศาสนา และวัฒนธรรมสร้างสรรค์ “พัทลุงเมืองศาสตร์ศิลป์ถิ่นหนังโนรา”</t>
  </si>
  <si>
    <t>1. กิจกรรมย่อย : ส่งเสริมการท่องเที่ยวด้านศาสนา ศิลปะและวัฒนธรรม</t>
  </si>
  <si>
    <t xml:space="preserve">ระดับที่ 2 : ค่าจ้างเหมาจัดงานส่งเสริมการท่องเที่ยวด้านศาสนา ศิลปะและวัฒนธรรม </t>
  </si>
  <si>
    <t>2. กิจกรรมย่อย : พัฒนาเชื่อมโยงเส้นทางการท่องเที่ยวเชิงวัฒนธรรมสร้างสรรค์  จังหวัดพัทลุง</t>
  </si>
  <si>
    <t>ระดับที่ 2 : ค่าจ้างเหมาพัฒนาเชื่อมโยงเส้นทางการท่องเที่ยวเชิงวัฒนธรรมสร้างสรรค์  จังหวัดพัทลุง</t>
  </si>
  <si>
    <t>&lt;รวมกิจกรรม&gt; : 4 ปรับปรุงถนนคอนกรีต สายบ้านโคกคีรี - บ้านควนปอม ตำบลตำนาน อำเภอเมืองพัทลุง จังหวัดพัทลุง (ช่วงที่ 2)</t>
  </si>
  <si>
    <t>1. กิจกรรมย่อย : ปรับปรุงถนนคอนกรีต สายบ้านโคกคีรี-บ้านควนปอม ตำบลตำนาน อำเภอเมือง จังหวัดพัทลุง  (ช่วงที่ 2)</t>
  </si>
  <si>
    <t>ระดับที่ 1 : ปรับปรุงถนนคอนกรีต สายบ้านโคกคีรี - บ้านควนปอม ตำบลตำนาน อำเภอเมืองพัทลุง จังหวัดพัทลุง (ช่วงที่ 2)</t>
  </si>
  <si>
    <t>&lt;รวมกิจกรรม&gt; : 5 ปรับปรุงถนนลาดยางแอสฟัลต์คอนกรีต สายบ้านลาโย – บ้านหน้าป่า ตำบลบ้านพร้าว อำเภอป่าพะยอม จังหวัดพัทลุง</t>
  </si>
  <si>
    <t>1. กิจกรรมย่อย : ปรับปรุงถนนลาดยางแอสฟัลต์คอนกรีต สายบ้านลาโย – บ้านหน้าป่า ตำบลบ้านพร้าว อำเภอป่าพะยอม จังหวัดพัทลุง</t>
  </si>
  <si>
    <t>ระดับที่ 1 : ปรับปรุงถนนลาดยางแอสฟัลท์คอนกรีต สายบ้านลาโย - บ้านหน้าป่า ตำบลบ้านพร้าว อำเภอป่าพะยอม จังหวัดพัทลุง</t>
  </si>
  <si>
    <t>โครงการ : โครงการพัฒนาด้านสังคม</t>
  </si>
  <si>
    <t>&lt;รวมกิจกรรม&gt; : 1 คนเมืองลุง คนคุณภาพ</t>
  </si>
  <si>
    <t>1. กิจกรรมย่อย : แก้จนคนเมืองลุง ปันสุขคนเปราะบาง</t>
  </si>
  <si>
    <t xml:space="preserve">ระดับที่ 2 : ค่าจ้างเหมาจัดงานตลาดนัดภูมิปัญญาและเมนูอาชีพ </t>
  </si>
  <si>
    <t>&lt;รวมกิจกรรม&gt; : 2 รณรงค์ป้องกันและแก้ไขปัญหายาเสพติด TO BE NUMBER ONE จังหวัดพัทลุง ปีงบประมาณ 2568</t>
  </si>
  <si>
    <t>1. กิจกรรมย่อย : การประกวดอำเภอ ชมรม TO BE NUMBER ONE ประเภทต่างๆ ระดับจังหวัดพัทลุง ปีงบประมาณ 2568</t>
  </si>
  <si>
    <t>ระดับที่ 2 : ค่าจ้างเหมาจัดการประกวดอำเภอ ชมรม TO BE NUMBER ONE ประเภทต่างๆ ระดับจังหวัดพัทลุง</t>
  </si>
  <si>
    <t>2. กิจกรรมย่อย : การประกวดเยาวชนต้นแบบ TO BE NUMBER ONE IDOL ระดับจังหวัด ปี 2568</t>
  </si>
  <si>
    <t>ระดับที่ 2 : ค่าจ้างเหมาจัดการประกวดเยาวชนต้นแบบ TO BE NUMBER ONE IDOL</t>
  </si>
  <si>
    <t>3. กิจกรรมย่อย : การประกวดการแข่งขัน TO BE NUMBER ONE TEEN DANCERCISE THAILAND CHAMPIONSHIP 2025 ระดับจังหวัด ปี 2568</t>
  </si>
  <si>
    <t>ระดับที่ 2 : ค่าจ้างเหมาจัดการประกวดการแข่งขัน TO BE NUMBER ONE TEEN DANCERCISE THAILAND CHAMPIONSHIP 2025</t>
  </si>
  <si>
    <t>4. กิจกรรมย่อย : ส่งทีมเข้าร่วมการประกวด TO BE NUMBER ONE TEEN DANCERCISE THAILAND CHAMPIONSHIP 2025 ระดับภูมิภาค (6 ทีม)</t>
  </si>
  <si>
    <t>ระดับที่ 2 : ค่าจ้างเหมาจัดส่งทีมเข้าร่วมการประกวด TO BE NUMBER ONE TEEN DANCERCISE THAILAND CHAMPIONSHIP 2025 ระดับภูมิภาค</t>
  </si>
  <si>
    <t>5. กิจกรรมย่อย : ส่งเยาวชนเข้าร่วมการประกวดเยาวชนต้นแบบ TO BE NUMBER ONE IDOL ระดับภูมิภาคประจำปี 2568</t>
  </si>
  <si>
    <t>ระดับที่ 2 : ค่าจ้างเหมาจัดส่งเยาวชนเข้าร่วมการประกวดเยาวชนต้นแบบ TO BE NUMBER ONE IDOL ระดับภูมิภาค</t>
  </si>
  <si>
    <t>6. กิจกรรมย่อย : ส่งจังหวัด/ชมรมฯ เข้าร่วมการประกวดชมรม TO BE NUMBER ONE ประเภทต่างๆ แข่งขันระดับภูมิภาคประจำปี 2568 (จำนวน 25 ทีม)</t>
  </si>
  <si>
    <t>ระดับที่ 2 : ค่าจ้างเหมาส่งจังหวัด/ชมรมฯ เข้าร่วมการประกวดชมรม TO BE NUMBER ONE ประเภทต่างๆ แข่งขันระดับภูมิภาค</t>
  </si>
  <si>
    <t>7. กิจกรรมย่อย : ส่งทีมเข้าร่วมการประกวด TO BE NUMBER ONE TEEN DANCERCISE THAILAND CHAMPIONSHIP 2025 ระดับประเทศ (3 ทีม)</t>
  </si>
  <si>
    <t>ระดับที่ 2 : ค่าจ้างเหมาจัดส่งทีมเข้าร่วมการประกวด TO BE NUMBER ONE TEEN DANCERCISE THAILAND CHAMPIONSHIP 2025 ระดับประเทศ (3 ทีม)</t>
  </si>
  <si>
    <t>8. กิจกรรมย่อย : การประกวด TO BE NUMBER ONE IDOL ระดับประเทศ</t>
  </si>
  <si>
    <t>ระดับที่ 2 : ค่าจ้างเหมามหกรรม TO BE NUMBER ONE ระดับประเทศ</t>
  </si>
  <si>
    <t>9. กิจกรรมย่อย : การลงพื้นที่เพื่อการประเมินจังหวัด TO BE NUMBER ONE ของคณะกรรมการระดับประเทศ (ประเภทจังหวัด และชมรม TO BE NUMBER ONE ประเภทต่างๆ รวม 12 แห่ง)</t>
  </si>
  <si>
    <t xml:space="preserve">ระดับที่ 2 : ค่าจ้างเหมาการลงพื้นที่เพื่อการประเมินจังหวัด TO BE NUMBER ONE ของคณะกรรมการระดับประเทศ </t>
  </si>
  <si>
    <t>10. กิจกรรมย่อย : มหกรรม TO BE NUMBER ONE ระดับประเทศ</t>
  </si>
  <si>
    <t xml:space="preserve">ระดับที่ 2 : ค่าจ้างเหมามหกรรม TO BE NUMBER ONE ระดับประเทศ </t>
  </si>
  <si>
    <t xml:space="preserve">11. กิจกรรมย่อย : การแลกเปลี่ยนเรียนรู้จังหวัด และชมรม TO BE NUMBER ONE เพื่อการสร้างเครือข่าย และพัฒนางานโครงการ TO BE NUMBER ONE จังหวัดพัทลุง    </t>
  </si>
  <si>
    <t>12. กิจกรรมย่อย : การอบรมแกนนำ TO BE NUMBER ONE ระดับต่างๆ (CORE TEAM)</t>
  </si>
  <si>
    <t>13. กิจกรรมย่อย : ค่ายเยาวชนแกนนำ TO BE NUMBER ONE (3 วัน 2 คืน)</t>
  </si>
  <si>
    <t>14. กิจกรรมย่อย : ค่ายพัฒนาทักษะเยาวชน TO BE NUMBER ONE (3 วัน) (ทักษะการเป็นผู้นำ ทักษะการนำเสนอ ทักษะการเต้น ทักษะร้องเพลง</t>
  </si>
  <si>
    <t>&lt;รวมกิจกรรม&gt; : 3 ค่าใช้จ่ายในการบริหารงานจังหวัดแบบบูรณาการ</t>
  </si>
  <si>
    <t>1. กิจกรรมหลัก : ค่าใช้จ่ายในการบริหารงานจังหวัดแบบบูรณาการ</t>
  </si>
  <si>
    <t>งบรายจ่าย : งบรายจ่ายอื่น</t>
  </si>
  <si>
    <t>ระดับที่ 1 : ค่าใช้จ่ายในการบริหารงานจังหวัดแบบบูรณาการ</t>
  </si>
  <si>
    <t>โครงการ : โครงการบริหารจัดการด้านทรัพยากรธรรมชาติและสิ่งแวดล้อม</t>
  </si>
  <si>
    <t>&lt;รวมกิจกรรม&gt; : 1 อนุรักษ์ฟื้นฟูทรัพยากรธรรมชาติสิ่งแวดล้อมทะเลสาบและอนุรักษ์สัตว์ป่าทะเลหายาก</t>
  </si>
  <si>
    <t>1. กิจกรรมย่อย : อนุรักษ์ฟื้นฟูทรัพยากรธรรมชาติสิ่งแวดล้อมทะเลสาบและอนุรักษ์สัตว์ป่าทะเลหายาก</t>
  </si>
  <si>
    <t xml:space="preserve">ระดับที่ 2 : ค่าจ้างเหมาจัดทำซั้งบ้านปลาเพื่อเป็นแหล่งอาหารของโลมาอิรวดี </t>
  </si>
  <si>
    <t>2. กิจกรรมย่อย : ค่ายเยาวชนอนุรักษ์พื้นที่ชุ่มน้ำทะเลน้อย</t>
  </si>
  <si>
    <t xml:space="preserve">&lt;รวมกิจกรรม&gt; : 2 ก่อสร้างเขื่อนป้องกันตลิ่งริมคลองหานโพธิ์ ความยาว 325 เมตร บ้านควนสามโพธิ์ หมู่ที่ 5 ตำบลควนขนุน อำเภอเขาชัยสน จังหวัดพัทลุง </t>
  </si>
  <si>
    <t>1. กิจกรรมย่อย : ก่อสร้างเขื่อนป้องกันตลิ่งริมคลองหานโพธิ์ บ้านควนสามโพธิ์ หมู่ที่ 5 ตำบลควนขนุน อำเภอเขาชัยสน จังหวัดพัทลุง ความยาว 325 เมตร</t>
  </si>
  <si>
    <t>ระดับที่ 1 : ก่อสร้างเขื่อนป้องกันตลิ่งริมคลองหานโพธิ์ ความยาว 325 เมตร บ้านควนสามโพธิ์ หมู่ที่ 5 ตำบลควนขนุน อำเภอเขาชัยสน จังหวัดพัทลุง</t>
  </si>
  <si>
    <t>&lt;รวมกิจกรรม&gt; : 3 ก่อสร้างเขื่อนป้องกันตลิ่งริมคลองอ้ายใหญ่ ความยาว 250 เมตร บ้านอ้าย หมู่ที่ 2 ตำบลชัยบุรี อำเภอเมืองพัทลุง จังหวัดพัทลุง</t>
  </si>
  <si>
    <t>1. กิจกรรมย่อย : ก่อสร้างเขื่อนป้องกันตลิ่งริมคลองอ้ายใหญ่ บ้านอ้าย หมู่ที่ 2 ตำบลชัยบุรี อำเภอเมืองจังหวัดพัทลุง ความยาว 250 เมตร</t>
  </si>
  <si>
    <t>ระดับที่ 1 : ก่อสร้างเขื่อนป้องกันตลิ่งริมคลองอ้ายใหญ่ ความยาว 250 เมตร บ้านอ้าย หมู่ที่ 2 ตำบลชัยบุรี อำเภอเมืองพัทลุง จังหวัดพัทลุง</t>
  </si>
  <si>
    <t xml:space="preserve">&lt;รวมกิจกรรม&gt; : 4 ก่อสร้างเขื่อนป้องกันตลิ่งพร้อมปรับปรุงภูมิทัศน์ บริเวณวัดคลองขุด ความยาว 195 เมตร หมู่ที่ 8 ตำบลหานโพธิ์ อำเภอเขาชัยสน จังหวัดพัทลุง </t>
  </si>
  <si>
    <t>1. กิจกรรมย่อย : ก่อสร้างเขื่อนป้องกันตลิ่งพร้อมปรับปรุงภูมิทัศน์ บริเวณวัดคลองขุด หมู่ที่ 8 ตำบลหานโพธิ์ อำเภอเขาชัยสน จังหวัดพัทลุง ความยาว 195 เมตร</t>
  </si>
  <si>
    <t>ระดับที่ 1 : ก่อสร้างเขื่อนป้องกันตลิ่งพร้อมปรับปรุงภูมิทัศน์ บริเวณวัดคลองขุด ความยาว 195 เมตร หมู่ที่ 8 ตำบลหานโพธิ์ อำเภอเขาชัยสน จังหวัดพัทลุง</t>
  </si>
  <si>
    <t>&lt;รวมกิจกรรม&gt; : 5 ก่อสร้างเขื่อนป้องกันตลิ่งริมคลองปรางหมู่ ความยาวรวม 275 เมตร ถนนสายปรางหมู่นอก - ทุ่งหน้าถ้ำ หมู่ที่ 4 ตำบลพนมวังก์ อำเภอควนขนุน จังหวัดพัทลุง</t>
  </si>
  <si>
    <t>1. กิจกรรมย่อย : ก่อสร้างเขื่อนป้องกันตลิ่งริมคลองปรางหมู่ ถนนสายปรางหมู่นอก-ทุ่งหน้าถ้ำ หมู่ที่ 4 ตำบลพนมวังก์ อำเภอควนขนุน จังหวัดพัทลุง ความยาวรวม 275 เมตร</t>
  </si>
  <si>
    <t>ระดับที่ 1 : ก่อสร้างเขื่อนป้องกันตลิ่งริมคลองปรางหมู่ ความยาวรวม 275 เมตร ถนนสายปรางหมู่นอก - ทุ่งหน้าถ้ำ หมู่ที่ 4 ตำบลพนมวังก์ อำเภอควนขนุน จังหวัดพัทลุง</t>
  </si>
  <si>
    <t>1. ยกระดับการรักษาคุณภาพการผลิตไม้ผลให้มีคุณภาพและปลอดภัย</t>
  </si>
  <si>
    <t>1. ห้องเย็นสำเร็จรูปเก็บผลไม้ขนาด (2.4x4.8x2.4 เมตร) จังหวัดพัทลุง</t>
  </si>
  <si>
    <t>2. หม้อแปลงไฟฟ้า ขนาด 30KVA 1PH.05 HZ จังหวัดพัทลุง</t>
  </si>
  <si>
    <t>1. เชื่อมโยงตลาดสินค้าอัตลักษณ์ สินค้าเกษตร สินค้าสิ่งบ่งชี้ทางภูมิศาสตร์ (GI) ผลิตภัณฑ์ชุมชน OTOP SMEs</t>
  </si>
  <si>
    <t xml:space="preserve">1. ค่าจ้างเหมาจัดงานแสดงและจำหน่ายสินค้า การเจรจาธุรกิจ (Business Matching) </t>
  </si>
  <si>
    <t>2. ส่งเสริมการใช้สิ่งบ่งชี้ทางภูมิศาสตร์ในเชิงพาณิชย์</t>
  </si>
  <si>
    <t>1. ค่าจ้างเหมาส่งเสริมการใช้สิ่งบ่งชี้ทางภูมิศาสตร์ในเชิงพาณิชย์</t>
  </si>
  <si>
    <t>1. พัฒนาศักยภาพกลุ่มเกษตรกรในการบริหารจัดการน้ำด้วยระบบโซล่าเซลล์สูบน้ำแบบเคลื่อนที่ ขนาดแผงโซล่าเซลล์ 550 วัตต์</t>
  </si>
  <si>
    <t>1. ค่าใช้จ่ายในการสัมมนาและฝึกอบรม</t>
  </si>
  <si>
    <t>2. ปรับปรุงซ่อมแซมเหมืองส่งน้ำ กว้าง 0.80 เมตร ยาว 1,497 เมตร (แบบเปิดยาว 1,397 เมตร และแบบปิดยาว 100 เมตร)</t>
  </si>
  <si>
    <t>1. ปรับปรุงซ่อมแซมเหมืองส่งน้ำ กว้าง 0.80 เมตร ยาว 1,497 เมตร (แบบเปิดยาว 1,397 เมตร และแบบปิดยาว 100 เมตร) หมู่ที่ 2 บ้านแหลมโตนด ตำบลแหลมโตนด อำเภอควนขนุน จังหวัดพัทลุง</t>
  </si>
  <si>
    <t>1. พัฒนาศักยภาพการผลิตสินค้าเกษตรปลอดภัยจังหวัดพัทลุง</t>
  </si>
  <si>
    <t>2. วัสดุการเกษตร</t>
  </si>
  <si>
    <t>2. ส่งเสริมการใช้ปุ๋ยเพื่อลดต้นทุนการผลิต</t>
  </si>
  <si>
    <t>3. ส่งเสริมการเพิ่มประสิทธิภาพการทำนาข้าวริมเลสู่การท่องเที่ยวเชิงเกษตร</t>
  </si>
  <si>
    <t>3. ค่าจ้างเหมาประชาสัมพันธ์การทำนาข้าวริมเลสู่การท่องเที่ยวเชิงเกษตร</t>
  </si>
  <si>
    <t>4. พัฒนาอาสาสมัครเกษตร</t>
  </si>
  <si>
    <t>1. พัฒนาศักยภาพการผลิตและการแปรรูปปลาดุก</t>
  </si>
  <si>
    <t>2. ส่งเสริมการผลิตสุกรชีวภาพ (หมูหลุม)</t>
  </si>
  <si>
    <t>3. พัฒนาศักยภาพกลุ่มเกษตรกรผู้เลี้ยงสัตว์ในการผลิตแก๊สชีวภาพ</t>
  </si>
  <si>
    <t>4. การประยุกต์ใช้ชุดเทคโนโลยีในการเพิ่มประสิทธิภาพการผลิตและมูลค่าข้าวไร่จังหวัดพัทลุง ภายใต้ BCG Model</t>
  </si>
  <si>
    <t>1. เครื่องสีข้าวขาวและข้าวกล้อง จังหวัดพัทลุง</t>
  </si>
  <si>
    <t>1. ลดต้นทุนและเพิ่มประสิทธิภาพการผลิตปาล์มน้ำมันครบวงจร</t>
  </si>
  <si>
    <t xml:space="preserve">3. ค่าจ้างเหมาป้ายแปลงเรียนรู้ </t>
  </si>
  <si>
    <t>2. เพิ่มประสิทธิภาพการผลิตไม้ผลเศรษฐกิจ</t>
  </si>
  <si>
    <t>1. ซ่อมสร้างถนนแอสฟัลท์ติกคอนกรีต รหัสทางหลวงท้องถิ่น พท.ถ. 41 - 047 สายทางบ้านหารเทา - โคกเหล็ก - ม่วงทวน หมู่ที่ 11,3 ตำบลหารเทา อำเภอปากพะยูน จังหวัดพัทลุง</t>
  </si>
  <si>
    <t>1. ซ่อมสร้างถนนแอสฟัลท์ติกคอนกรีต รหัสทางหลวงท้องถิ่น พท.ถ. 41-047 สายทางบ้านหารเทา - โคกเหล็ก - ม่วงทวน หมู่ที่ 11,3 ตำบลหารเทา อำเภอปากพะยูน จังหวัดพัทลุง</t>
  </si>
  <si>
    <t>1. การท่องเที่ยวชุมชนแบบมีส่วนร่วม</t>
  </si>
  <si>
    <t>2. ค่าจ้างเหมาดำเนินการออกแบบและพัฒนาผลิตภัณฑ์</t>
  </si>
  <si>
    <t>3. ค่าจ้างเหมายกระดับการสร้างประสบการณ์การท่องเที่ยวเชิงสร้างสรรค์บนทุนวัฒนธรรมและวิถีชีวิต</t>
  </si>
  <si>
    <t>2. Amazing Phatthalung Festival</t>
  </si>
  <si>
    <t xml:space="preserve">1. ค่าจ้างเหมาจัดกิจกรรมAmazing Phatthalung Festival </t>
  </si>
  <si>
    <t>3. ครีเอทีฟ เฟส ในผืนป่า</t>
  </si>
  <si>
    <t xml:space="preserve">1. ค่าจ้างเหมาจัดกิจกรรมครีเอทีฟ เฟส ในผืนป่า </t>
  </si>
  <si>
    <t>1. Phatthalung Sport Tourism</t>
  </si>
  <si>
    <t xml:space="preserve">1. ค่าจ้างเหมาจัดงาน Phatthalung Sport Tourism  </t>
  </si>
  <si>
    <t>2. ส่งเสริมและพัฒนาคนด้านการกีฬาจังหวัดพัทลุง ปี 2568</t>
  </si>
  <si>
    <t>1. ค่าจ้างเหมาพัฒนาคนด้านกีฬาจังหวัดพัทลุง</t>
  </si>
  <si>
    <t>1. ส่งเสริมการท่องเที่ยวด้านศาสนา ศิลปะและวัฒนธรรม</t>
  </si>
  <si>
    <t xml:space="preserve">1. ค่าจ้างเหมาจัดงานส่งเสริมการท่องเที่ยวด้านศาสนา ศิลปะและวัฒนธรรม </t>
  </si>
  <si>
    <t>2. พัฒนาเชื่อมโยงเส้นทางการท่องเที่ยวเชิงวัฒนธรรมสร้างสรรค์  จังหวัดพัทลุง</t>
  </si>
  <si>
    <t>1. ค่าจ้างเหมาพัฒนาเชื่อมโยงเส้นทางการท่องเที่ยวเชิงวัฒนธรรมสร้างสรรค์  จังหวัดพัทลุง</t>
  </si>
  <si>
    <t>1. ปรับปรุงถนนคอนกรีต สายบ้านโคกคีรี-บ้านควนปอม ตำบลตำนาน อำเภอเมือง จังหวัดพัทลุง  (ช่วงที่ 2)</t>
  </si>
  <si>
    <t>1. ปรับปรุงถนนคอนกรีต สายบ้านโคกคีรี - บ้านควนปอม ตำบลตำนาน อำเภอเมืองพัทลุง จังหวัดพัทลุง (ช่วงที่ 2)</t>
  </si>
  <si>
    <t>1. ปรับปรุงถนนลาดยางแอสฟัลต์คอนกรีต สายบ้านลาโย – บ้านหน้าป่า ตำบลบ้านพร้าว อำเภอป่าพะยอม จังหวัดพัทลุง</t>
  </si>
  <si>
    <t>1. ปรับปรุงถนนลาดยางแอสฟัลท์คอนกรีต สายบ้านลาโย - บ้านหน้าป่า ตำบลบ้านพร้าว อำเภอป่าพะยอม จังหวัดพัทลุง</t>
  </si>
  <si>
    <t>1. แก้จนคนเมืองลุง ปันสุขคนเปราะบาง</t>
  </si>
  <si>
    <t xml:space="preserve">2. ค่าจ้างเหมาจัดงานตลาดนัดภูมิปัญญาและเมนูอาชีพ </t>
  </si>
  <si>
    <t>1. การประกวดอำเภอ ชมรม TO BE NUMBER ONE ประเภทต่างๆ ระดับจังหวัดพัทลุง ปีงบประมาณ 2568</t>
  </si>
  <si>
    <t>1. ค่าจ้างเหมาจัดการประกวดอำเภอ ชมรม TO BE NUMBER ONE ประเภทต่างๆ ระดับจังหวัดพัทลุง</t>
  </si>
  <si>
    <t>2. การประกวดเยาวชนต้นแบบ TO BE NUMBER ONE IDOL ระดับจังหวัด ปี 2568</t>
  </si>
  <si>
    <t>1. ค่าจ้างเหมาจัดการประกวดเยาวชนต้นแบบ TO BE NUMBER ONE IDOL</t>
  </si>
  <si>
    <t>3. การประกวดการแข่งขัน TO BE NUMBER ONE TEEN DANCERCISE THAILAND CHAMPIONSHIP 2025 ระดับจังหวัด ปี 2568</t>
  </si>
  <si>
    <t>1. ค่าจ้างเหมาจัดการประกวดการแข่งขัน TO BE NUMBER ONE TEEN DANCERCISE THAILAND CHAMPIONSHIP 2025</t>
  </si>
  <si>
    <t>4. ส่งทีมเข้าร่วมการประกวด TO BE NUMBER ONE TEEN DANCERCISE THAILAND CHAMPIONSHIP 2025 ระดับภูมิภาค (6 ทีม)</t>
  </si>
  <si>
    <t>1. ค่าจ้างเหมาจัดส่งทีมเข้าร่วมการประกวด TO BE NUMBER ONE TEEN DANCERCISE THAILAND CHAMPIONSHIP 2025 ระดับภูมิภาค</t>
  </si>
  <si>
    <t>5. ส่งเยาวชนเข้าร่วมการประกวดเยาวชนต้นแบบ TO BE NUMBER ONE IDOL ระดับภูมิภาคประจำปี 2568</t>
  </si>
  <si>
    <t>1. ค่าจ้างเหมาจัดส่งเยาวชนเข้าร่วมการประกวดเยาวชนต้นแบบ TO BE NUMBER ONE IDOL ระดับภูมิภาค</t>
  </si>
  <si>
    <t>6. ส่งจังหวัด/ชมรมฯ เข้าร่วมการประกวดชมรม TO BE NUMBER ONE ประเภทต่างๆ แข่งขันระดับภูมิภาคประจำปี 2568 (จำนวน 25 ทีม)</t>
  </si>
  <si>
    <t>1. ค่าจ้างเหมาส่งจังหวัด/ชมรมฯ เข้าร่วมการประกวดชมรม TO BE NUMBER ONE ประเภทต่างๆ แข่งขันระดับภูมิภาค</t>
  </si>
  <si>
    <t>7. ส่งทีมเข้าร่วมการประกวด TO BE NUMBER ONE TEEN DANCERCISE THAILAND CHAMPIONSHIP 2025 ระดับประเทศ (3 ทีม)</t>
  </si>
  <si>
    <t>1. ค่าจ้างเหมาจัดส่งทีมเข้าร่วมการประกวด TO BE NUMBER ONE TEEN DANCERCISE THAILAND CHAMPIONSHIP 2025 ระดับประเทศ (3 ทีม)</t>
  </si>
  <si>
    <t>8. การประกวด TO BE NUMBER ONE IDOL ระดับประเทศ</t>
  </si>
  <si>
    <t>1. ค่าจ้างเหมามหกรรม TO BE NUMBER ONE ระดับประเทศ</t>
  </si>
  <si>
    <t>9. การลงพื้นที่เพื่อการประเมินจังหวัด TO BE NUMBER ONE ของคณะกรรมการระดับประเทศ (ประเภทจังหวัด และชมรม TO BE NUMBER ONE ประเภทต่างๆ รวม 12 แห่ง)</t>
  </si>
  <si>
    <t xml:space="preserve">1. ค่าจ้างเหมาการลงพื้นที่เพื่อการประเมินจังหวัด TO BE NUMBER ONE ของคณะกรรมการระดับประเทศ </t>
  </si>
  <si>
    <t>10. มหกรรม TO BE NUMBER ONE ระดับประเทศ</t>
  </si>
  <si>
    <t xml:space="preserve">1. ค่าจ้างเหมามหกรรม TO BE NUMBER ONE ระดับประเทศ </t>
  </si>
  <si>
    <t xml:space="preserve">11. การแลกเปลี่ยนเรียนรู้จังหวัด และชมรม TO BE NUMBER ONE เพื่อการสร้างเครือข่าย และพัฒนางานโครงการ TO BE NUMBER ONE จังหวัดพัทลุง    </t>
  </si>
  <si>
    <t>12. การอบรมแกนนำ TO BE NUMBER ONE ระดับต่างๆ (CORE TEAM)</t>
  </si>
  <si>
    <t>13. ค่ายเยาวชนแกนนำ TO BE NUMBER ONE (3 วัน 2 คืน)</t>
  </si>
  <si>
    <t>14. ค่ายพัฒนาทักษะเยาวชน TO BE NUMBER ONE (3 วัน) (ทักษะการเป็นผู้นำ ทักษะการนำเสนอ ทักษะการเต้น ทักษะร้องเพลง</t>
  </si>
  <si>
    <t>1. ค่าใช้จ่ายในการบริหารงานจังหวัดแบบบูรณาการ</t>
  </si>
  <si>
    <t>1. อนุรักษ์ฟื้นฟูทรัพยากรธรรมชาติสิ่งแวดล้อมทะเลสาบและอนุรักษ์สัตว์ป่าทะเลหายาก</t>
  </si>
  <si>
    <t xml:space="preserve">1. ค่าจ้างเหมาจัดทำซั้งบ้านปลาเพื่อเป็นแหล่งอาหารของโลมาอิรวดี </t>
  </si>
  <si>
    <t>2. ค่ายเยาวชนอนุรักษ์พื้นที่ชุ่มน้ำทะเลน้อย</t>
  </si>
  <si>
    <t>1. ก่อสร้างเขื่อนป้องกันตลิ่งริมคลองหานโพธิ์ บ้านควนสามโพธิ์ หมู่ที่ 5 ตำบลควนขนุน อำเภอเขาชัยสน จังหวัดพัทลุง ความยาว 325 เมตร</t>
  </si>
  <si>
    <t>1. ก่อสร้างเขื่อนป้องกันตลิ่งริมคลองหานโพธิ์ ความยาว 325 เมตร บ้านควนสามโพธิ์ หมู่ที่ 5 ตำบลควนขนุน อำเภอเขาชัยสน จังหวัดพัทลุง</t>
  </si>
  <si>
    <t>1. ก่อสร้างเขื่อนป้องกันตลิ่งริมคลองอ้ายใหญ่ บ้านอ้าย หมู่ที่ 2 ตำบลชัยบุรี อำเภอเมืองจังหวัดพัทลุง ความยาว 250 เมตร</t>
  </si>
  <si>
    <t>1. ก่อสร้างเขื่อนป้องกันตลิ่งริมคลองอ้ายใหญ่ ความยาว 250 เมตร บ้านอ้าย หมู่ที่ 2 ตำบลชัยบุรี อำเภอเมืองพัทลุง จังหวัดพัทลุง</t>
  </si>
  <si>
    <t>1. ก่อสร้างเขื่อนป้องกันตลิ่งพร้อมปรับปรุงภูมิทัศน์ บริเวณวัดคลองขุด หมู่ที่ 8 ตำบลหานโพธิ์ อำเภอเขาชัยสน จังหวัดพัทลุง ความยาว 195 เมตร</t>
  </si>
  <si>
    <t>1. ก่อสร้างเขื่อนป้องกันตลิ่งพร้อมปรับปรุงภูมิทัศน์ บริเวณวัดคลองขุด ความยาว 195 เมตร หมู่ที่ 8 ตำบลหานโพธิ์ อำเภอเขาชัยสน จังหวัดพัทลุง</t>
  </si>
  <si>
    <t>1. ก่อสร้างเขื่อนป้องกันตลิ่งริมคลองปรางหมู่ ถนนสายปรางหมู่นอก-ทุ่งหน้าถ้ำ หมู่ที่ 4 ตำบลพนมวังก์ อำเภอควนขนุน จังหวัดพัทลุง ความยาวรวม 275 เมตร</t>
  </si>
  <si>
    <t>1. ก่อสร้างเขื่อนป้องกันตลิ่งริมคลองปรางหมู่ ความยาวรวม 275 เมตร ถนนสายปรางหมู่นอก - ทุ่งหน้าถ้ำ หมู่ที่ 4 ตำบลพนมวังก์ อำเภอควนขนุน จังหวัดพัทลุง</t>
  </si>
  <si>
    <t>ยกระดับไม้ผลเศรษฐกิจที่มีคุณภาพและปลอดภัยเพื่อสร้างความสามารถในการแข่งขัน</t>
  </si>
  <si>
    <t>พัฒนาศักยภาพการตลาดเศรษฐกิจดิจิทัล</t>
  </si>
  <si>
    <t>ส่งเสริมองค์ความรู้และการบริหารจัดการน้ำ</t>
  </si>
  <si>
    <t>พัทลุงเมืองเกษตรปลอดภัย</t>
  </si>
  <si>
    <t>ยกระดับสินค้าเกษตรและประยุกต์การใช้เทคโนโลยี และพึ่งพาตนเองด้วยพลังงานทดแทนเพื่อสร้างมูลค่าเพิ่มด้วยรูปแบบ BCG Model ครบวงจร</t>
  </si>
  <si>
    <t>เพิ่มประสิทธิภาพการผลิตสินค้าเกษตรเพื่อสร้างความสามารถทางการแข่งขัน</t>
  </si>
  <si>
    <t>ซ่อมสร้างถนนแอสฟัลท์ติกคอนกรีต รหัสทางหลวงท้องถิ่น พท.ถ. 41 - 047 สายทางบ้านหารเทา - โคกเหล็ก - ม่วงทวน หมู่ที่ 11,3 ตำบลหารเทา อำเภอปากพะยูน จังหวัดพัทลุง</t>
  </si>
  <si>
    <t>ยกระดับการท่องเที่ยวเชิงสร้างสรรค์และประชาสัมพันธ์การท่องเที่ยวเพื่อเพิ่มมูลค่า</t>
  </si>
  <si>
    <t>พัฒนาการท่องเที่ยวและการกีฬาแนวใหม่จังหวัดพัทลุง</t>
  </si>
  <si>
    <t>ส่งเสริมการพัฒนาเชื่อมโยงเส้นทางการท่องเที่ยวเชิงศาสนา และวัฒนธรรมสร้างสรรค์ “พัทลุงเมืองศาสตร์ศิลป์ถิ่นหนังโนรา”</t>
  </si>
  <si>
    <t>ปรับปรุงถนนลาดยางแอสฟัลต์คอนกรีต สายบ้านลาโย – บ้านหน้าป่า ตำบลบ้านพร้าว อำเภอป่าพะยอม จังหวัดพัทลุง</t>
  </si>
  <si>
    <t>คนเมืองลุง คนคุณภาพ</t>
  </si>
  <si>
    <t>รณรงค์ป้องกันและแก้ไขปัญหายาเสพติด TO BE NUMBER ONE จังหวัดพัทลุง ปีงบประมาณ 2568</t>
  </si>
  <si>
    <t>ค่าใช้จ่ายในการบริหารงานจังหวัดแบบบูรณาการ</t>
  </si>
  <si>
    <t>อนุรักษ์ฟื้นฟูทรัพยากรธรรมชาติสิ่งแวดล้อมทะเลสาบและอนุรักษ์สัตว์ป่าทะเลหายาก</t>
  </si>
  <si>
    <t xml:space="preserve">ก่อสร้างเขื่อนป้องกันตลิ่งริมคลองหานโพธิ์ ความยาว 325 เมตร บ้านควนสามโพธิ์ หมู่ที่ 5 ตำบลควนขนุน อำเภอเขาชัยสน จังหวัดพัทลุง </t>
  </si>
  <si>
    <t>ก่อสร้างเขื่อนป้องกันตลิ่งริมคลองอ้ายใหญ่ ความยาว 250 เมตร บ้านอ้าย หมู่ที่ 2 ตำบลชัยบุรี อำเภอเมืองพัทลุง จังหวัดพัทลุง</t>
  </si>
  <si>
    <t xml:space="preserve">ก่อสร้างเขื่อนป้องกันตลิ่งพร้อมปรับปรุงภูมิทัศน์ บริเวณวัดคลองขุด ความยาว 195 เมตร หมู่ที่ 8 ตำบลหานโพธิ์ อำเภอเขาชัยสน จังหวัดพัทลุง </t>
  </si>
  <si>
    <t>ก่อสร้างเขื่อนป้องกันตลิ่งริมคลองปรางหมู่ ความยาวรวม 275 เมตร ถนนสายปรางหมู่นอก - ทุ่งหน้าถ้ำ หมู่ที่ 4 ตำบลพนมวังก์ อำเภอควนขนุน จังหวัดพัทลุง</t>
  </si>
  <si>
    <t>รายงานตรวจสอบการแปรญัญติเพิ่มงบประมาณรายจ่าย (จำแนกตามรายละเอียดกิจกรรม) ประจำปีงบประมาณ พ.ศ. 25 fy</t>
  </si>
  <si>
    <t>min    dt.min_name</t>
  </si>
  <si>
    <t>agc    dt.agc_name</t>
  </si>
  <si>
    <t>output     dt.output_name</t>
  </si>
  <si>
    <t>รวมกิจกรรม         seq1 + dt.act_name</t>
  </si>
  <si>
    <t>กิจกรรมหลัก/รอง/สนับสนุน/ย่อย       seg2 dt.chk_act_name</t>
  </si>
  <si>
    <t>Obj       dt.objc_type_name</t>
  </si>
  <si>
    <t>item1     dt.chk_item_no_name</t>
  </si>
  <si>
    <t>format "#,##0"</t>
  </si>
  <si>
    <t>โครงการ : โครงการพัฒนาด้านการเกษตร ( 7 โครงการ )</t>
  </si>
  <si>
    <t>โครงการ : โครงการพัฒนาด้านการท่องเที่ยวและบริการ ( 5 โครงการ )</t>
  </si>
  <si>
    <t>โครงการ : โครงการพัฒนาด้านสังคม ( 2 โครงการ )</t>
  </si>
  <si>
    <t>โครงการ : โครงการบริหารจัดการด้านทรัพยากรธรรมชาติและสิ่งแวดล้อม ( 5 โครงการ )</t>
  </si>
  <si>
    <t>ปรับปรุงถนนคอนกรีต สายบ้านโคกคีรี - บ้านควนปอม ตำบลตำนาน อำเภอเมืองพัทลุง จังหวัดพัทลุง 
(ช่วงที่ 2)</t>
  </si>
  <si>
    <t xml:space="preserve">ระดับที่ 1 : ปรับปรุงถนนคอนกรีต สายบ้านโคกคีรี - บ้านควนปอม ตำบลตำนาน อำเภอเมืองพัทลุง จังหวัดพัทลุง </t>
  </si>
  <si>
    <t>19 โครงการ</t>
  </si>
  <si>
    <t>สนง.เกษตรจังหวัดพัทลุง</t>
  </si>
  <si>
    <t>สนง.พาณิชย์จังหวัดพัทลุง</t>
  </si>
  <si>
    <t xml:space="preserve">สำนักงานพลังงานจังหวัดพัทลุง </t>
  </si>
  <si>
    <t>เทศบาลตำบลแหลมโตนด</t>
  </si>
  <si>
    <t>สำนักงานเกษตรจังหวัดพัทลุง</t>
  </si>
  <si>
    <t>สำนักงานประมงจังหวัดพัทลุง</t>
  </si>
  <si>
    <t>สำนักงานปศุสัตว์จังหวัดพัทลุง</t>
  </si>
  <si>
    <t>ศูนย์วิจัยข้าว</t>
  </si>
  <si>
    <t xml:space="preserve">เทศบาลตำบลหารเทา </t>
  </si>
  <si>
    <t>สำนักงานพัฒนาชุมชนฯ</t>
  </si>
  <si>
    <t>สำนักงานการท่องเที่ยวและกีฬาฯ</t>
  </si>
  <si>
    <t>สำนักงานวัฒนธรรมจังหวัดพัทลุง</t>
  </si>
  <si>
    <t>แขวงทางหลวงชนบทพัทลุง</t>
  </si>
  <si>
    <t>สำนักงานพัฒนาชุมชน</t>
  </si>
  <si>
    <t xml:space="preserve">สำนักงานสาธารณสุขฯ
</t>
  </si>
  <si>
    <t xml:space="preserve">เขตห้ามล่าสัตว์ป่าทะเลหลวง </t>
  </si>
  <si>
    <t>ศูนย์ศึกษาธรรมชาติและสัตว์ป่าทะเลน้อย</t>
  </si>
  <si>
    <t>สำนักงานโยธาธิการและผังเมืองจังหวัดพัทลุง</t>
  </si>
  <si>
    <t xml:space="preserve">สนง.พลังงานจังหวัดพัทลุง </t>
  </si>
  <si>
    <t>สนง.ประมงจังหวัดพัทลุง</t>
  </si>
  <si>
    <t>สนง.ปศุสัตว์จังหวัดพัทลุง</t>
  </si>
  <si>
    <t>สนง.พัฒนาชุมชนฯ</t>
  </si>
  <si>
    <t>สนง.การท่องเที่ยวและกีฬาฯ</t>
  </si>
  <si>
    <t>สนง.วัฒนธรรมจังหวัดพัทลุง</t>
  </si>
  <si>
    <t>สนง.พัฒนาชุมชน</t>
  </si>
  <si>
    <t xml:space="preserve">สนง.สาธารณสุขฯ
</t>
  </si>
  <si>
    <t>สนง.โยธาธิการและผังเมืองจังหวัดพัทลุง</t>
  </si>
  <si>
    <t>งบประมาณ
ที่ได้รับการจัดสรร</t>
  </si>
  <si>
    <t xml:space="preserve">คงเหลือ </t>
  </si>
  <si>
    <t>ผลการดำเนินการ</t>
  </si>
  <si>
    <t>ช่วงระยะเวลาในการดำเนินงาน</t>
  </si>
  <si>
    <t>หน่วยงาน</t>
  </si>
  <si>
    <t>เบิกจ่าย 
ไตรมาส 1 + 2</t>
  </si>
  <si>
    <t>ก.พ.68 - พ.ค.68</t>
  </si>
  <si>
    <t>อยู่ระหว่างดำเนินการ</t>
  </si>
  <si>
    <t>อยู่ระหว่างดำเนินการจัดซื้อจัดจ้าง</t>
  </si>
  <si>
    <t>อยู่ระหว่างดำเนินการ จัดทำTOR</t>
  </si>
  <si>
    <t>ก.พ.68 - ก.ค.68</t>
  </si>
  <si>
    <t>ความคืบหน้า 14.92 %</t>
  </si>
  <si>
    <t>ดำเนินการและเบิกจ่ายแล้วเสร็จ</t>
  </si>
  <si>
    <t>อยู่ระหว่างรวบรวมเอกสารประกอบการเบิกจ่าย</t>
  </si>
  <si>
    <t>ธ.ค.67 - เม.ย.68</t>
  </si>
  <si>
    <t>ก.พ.68 - เม.ย.68</t>
  </si>
  <si>
    <t>ก.ค.68 - ก.ย.68</t>
  </si>
  <si>
    <t>พ.ค.68 - มิ.ย. 68</t>
  </si>
  <si>
    <t>เม.ย.68 - พ.ค. 68</t>
  </si>
  <si>
    <t>พ.ค.68 มิ.ย.68</t>
  </si>
  <si>
    <t>ก.พ.68 -ก.ย.68</t>
  </si>
  <si>
    <t>ก.พ.68 -ส.ค.68</t>
  </si>
  <si>
    <t>เม.ย.68 - มิ.ย.68</t>
  </si>
  <si>
    <t>เม.ย. 68 - พ.ค. 68</t>
  </si>
  <si>
    <t>มี.ค.68 - พ.ค.68</t>
  </si>
  <si>
    <t>ม.ค.68 - มี.ค.68</t>
  </si>
  <si>
    <t>ก.พ.68 - ธ.ค. 68</t>
  </si>
  <si>
    <t>ก.พ.68 - ต.ค.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</si>
</sst>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#,##0_-;_-* &quot;-  &quot;_-;_-@_-"/>
  </numFmts>
  <fonts count="15" x14ac:knownFonts="1">
    <font>
      <sz val="10"/>
      <name val="Arial"/>
    </font>
    <font>
      <sz val="16"/>
      <name val="DilleniaUPC"/>
      <family val="1"/>
    </font>
    <font>
      <b/>
      <sz val="18"/>
      <name val="DilleniaUPC"/>
      <family val="1"/>
    </font>
    <font>
      <b/>
      <sz val="16"/>
      <name val="DilleniaUPC"/>
      <family val="1"/>
    </font>
    <font>
      <sz val="16"/>
      <color rgb="FFFF0000"/>
      <name val="DilleniaUPC"/>
      <family val="1"/>
    </font>
    <font>
      <sz val="18"/>
      <name val="DilleniaUPC"/>
      <family val="1"/>
    </font>
    <font>
      <sz val="18"/>
      <name val="Arial"/>
      <family val="2"/>
    </font>
    <font>
      <b/>
      <sz val="16"/>
      <color rgb="FFFF0000"/>
      <name val="DilleniaUPC"/>
      <family val="1"/>
    </font>
    <font>
      <b/>
      <sz val="16"/>
      <color rgb="FF7030A0"/>
      <name val="DilleniaUPC"/>
      <family val="1"/>
    </font>
    <font>
      <sz val="16"/>
      <color rgb="FF7030A0"/>
      <name val="DilleniaUPC"/>
      <family val="1"/>
    </font>
    <font>
      <b/>
      <sz val="16"/>
      <color rgb="FF00B050"/>
      <name val="DilleniaUPC"/>
      <family val="1"/>
    </font>
    <font>
      <sz val="16"/>
      <color rgb="FF00B050"/>
      <name val="DilleniaUPC"/>
      <family val="1"/>
    </font>
    <font>
      <b/>
      <sz val="16"/>
      <color rgb="FFFFC000"/>
      <name val="DilleniaUPC"/>
      <family val="1"/>
    </font>
    <font>
      <sz val="16"/>
      <color rgb="FFFFC000"/>
      <name val="DilleniaUPC"/>
      <family val="1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left" vertical="top" wrapText="1" indent="4"/>
    </xf>
    <xf numFmtId="0" fontId="1" fillId="0" borderId="6" xfId="0" applyFont="1" applyBorder="1" applyAlignment="1">
      <alignment horizontal="left" vertical="top" wrapText="1" indent="5"/>
    </xf>
    <xf numFmtId="0" fontId="1" fillId="0" borderId="6" xfId="0" applyFont="1" applyBorder="1" applyAlignment="1">
      <alignment horizontal="left" vertical="top" wrapText="1" indent="6"/>
    </xf>
    <xf numFmtId="187" fontId="2" fillId="2" borderId="4" xfId="0" applyNumberFormat="1" applyFont="1" applyFill="1" applyBorder="1" applyAlignment="1">
      <alignment horizontal="right" vertical="top" wrapText="1"/>
    </xf>
    <xf numFmtId="187" fontId="1" fillId="0" borderId="3" xfId="0" applyNumberFormat="1" applyFont="1" applyBorder="1" applyAlignment="1">
      <alignment horizontal="right" vertical="top" wrapText="1"/>
    </xf>
    <xf numFmtId="187" fontId="1" fillId="0" borderId="7" xfId="0" applyNumberFormat="1" applyFont="1" applyBorder="1" applyAlignment="1">
      <alignment horizontal="right" vertical="top" wrapText="1"/>
    </xf>
    <xf numFmtId="187" fontId="3" fillId="3" borderId="7" xfId="0" applyNumberFormat="1" applyFont="1" applyFill="1" applyBorder="1" applyAlignment="1">
      <alignment horizontal="right" vertical="top" wrapText="1"/>
    </xf>
    <xf numFmtId="187" fontId="3" fillId="0" borderId="7" xfId="0" applyNumberFormat="1" applyFont="1" applyBorder="1" applyAlignment="1">
      <alignment horizontal="right" vertical="top" wrapText="1"/>
    </xf>
    <xf numFmtId="187" fontId="1" fillId="0" borderId="0" xfId="0" applyNumberFormat="1" applyFont="1" applyAlignment="1">
      <alignment horizontal="right" vertical="top" wrapText="1"/>
    </xf>
    <xf numFmtId="187" fontId="1" fillId="0" borderId="4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 indent="7"/>
    </xf>
    <xf numFmtId="0" fontId="1" fillId="0" borderId="6" xfId="0" applyFont="1" applyBorder="1" applyAlignment="1">
      <alignment horizontal="left" vertical="top" wrapText="1" indent="8"/>
    </xf>
    <xf numFmtId="0" fontId="2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vertical="top" wrapText="1"/>
    </xf>
    <xf numFmtId="0" fontId="2" fillId="6" borderId="5" xfId="0" applyFont="1" applyFill="1" applyBorder="1" applyAlignment="1">
      <alignment horizontal="center" vertical="top" wrapText="1"/>
    </xf>
    <xf numFmtId="187" fontId="2" fillId="6" borderId="4" xfId="0" applyNumberFormat="1" applyFont="1" applyFill="1" applyBorder="1" applyAlignment="1">
      <alignment horizontal="right" vertical="top" wrapText="1"/>
    </xf>
    <xf numFmtId="0" fontId="3" fillId="4" borderId="6" xfId="0" applyFont="1" applyFill="1" applyBorder="1" applyAlignment="1">
      <alignment horizontal="left" vertical="top" wrapText="1" indent="1"/>
    </xf>
    <xf numFmtId="0" fontId="3" fillId="4" borderId="7" xfId="0" applyFont="1" applyFill="1" applyBorder="1" applyAlignment="1">
      <alignment horizontal="center" vertical="top" wrapText="1"/>
    </xf>
    <xf numFmtId="187" fontId="3" fillId="4" borderId="7" xfId="0" applyNumberFormat="1" applyFont="1" applyFill="1" applyBorder="1" applyAlignment="1">
      <alignment horizontal="right" vertical="top" wrapText="1"/>
    </xf>
    <xf numFmtId="0" fontId="3" fillId="7" borderId="6" xfId="0" applyFont="1" applyFill="1" applyBorder="1" applyAlignment="1">
      <alignment horizontal="left" vertical="top" wrapText="1" indent="2"/>
    </xf>
    <xf numFmtId="0" fontId="3" fillId="7" borderId="7" xfId="0" applyFont="1" applyFill="1" applyBorder="1" applyAlignment="1">
      <alignment horizontal="center" vertical="top" wrapText="1"/>
    </xf>
    <xf numFmtId="187" fontId="3" fillId="7" borderId="7" xfId="0" applyNumberFormat="1" applyFont="1" applyFill="1" applyBorder="1" applyAlignment="1">
      <alignment horizontal="right" vertical="top" wrapText="1"/>
    </xf>
    <xf numFmtId="187" fontId="4" fillId="0" borderId="7" xfId="0" applyNumberFormat="1" applyFont="1" applyBorder="1" applyAlignment="1">
      <alignment horizontal="right" vertical="top" wrapText="1"/>
    </xf>
    <xf numFmtId="3" fontId="5" fillId="0" borderId="7" xfId="0" applyNumberFormat="1" applyFont="1" applyBorder="1" applyAlignment="1">
      <alignment horizontal="right" vertical="top" wrapText="1"/>
    </xf>
    <xf numFmtId="3" fontId="6" fillId="0" borderId="0" xfId="0" applyNumberFormat="1" applyFont="1"/>
    <xf numFmtId="187" fontId="7" fillId="0" borderId="7" xfId="0" applyNumberFormat="1" applyFont="1" applyBorder="1" applyAlignment="1">
      <alignment horizontal="right" vertical="top" wrapText="1"/>
    </xf>
    <xf numFmtId="0" fontId="7" fillId="0" borderId="6" xfId="0" applyFont="1" applyBorder="1" applyAlignment="1">
      <alignment horizontal="left" vertical="top" wrapText="1" indent="3"/>
    </xf>
    <xf numFmtId="0" fontId="7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 indent="4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 indent="5"/>
    </xf>
    <xf numFmtId="0" fontId="4" fillId="0" borderId="6" xfId="0" applyFont="1" applyBorder="1" applyAlignment="1">
      <alignment horizontal="left" vertical="top" wrapText="1" indent="6"/>
    </xf>
    <xf numFmtId="0" fontId="8" fillId="0" borderId="6" xfId="0" applyFont="1" applyBorder="1" applyAlignment="1">
      <alignment horizontal="left" vertical="top" wrapText="1" indent="3"/>
    </xf>
    <xf numFmtId="0" fontId="8" fillId="0" borderId="7" xfId="0" applyFont="1" applyBorder="1" applyAlignment="1">
      <alignment horizontal="center" vertical="top" wrapText="1"/>
    </xf>
    <xf numFmtId="187" fontId="8" fillId="0" borderId="7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horizontal="left" vertical="top" wrapText="1" indent="4"/>
    </xf>
    <xf numFmtId="0" fontId="9" fillId="0" borderId="7" xfId="0" applyFont="1" applyBorder="1" applyAlignment="1">
      <alignment horizontal="center" vertical="top" wrapText="1"/>
    </xf>
    <xf numFmtId="187" fontId="9" fillId="0" borderId="7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horizontal="left" vertical="top" wrapText="1" indent="5"/>
    </xf>
    <xf numFmtId="0" fontId="9" fillId="0" borderId="6" xfId="0" applyFont="1" applyBorder="1" applyAlignment="1">
      <alignment horizontal="left" vertical="top" wrapText="1" indent="6"/>
    </xf>
    <xf numFmtId="0" fontId="10" fillId="0" borderId="6" xfId="0" applyFont="1" applyBorder="1" applyAlignment="1">
      <alignment horizontal="left" vertical="top" wrapText="1" indent="3"/>
    </xf>
    <xf numFmtId="0" fontId="10" fillId="0" borderId="7" xfId="0" applyFont="1" applyBorder="1" applyAlignment="1">
      <alignment horizontal="center" vertical="top" wrapText="1"/>
    </xf>
    <xf numFmtId="187" fontId="10" fillId="0" borderId="7" xfId="0" applyNumberFormat="1" applyFont="1" applyBorder="1" applyAlignment="1">
      <alignment horizontal="right" vertical="top" wrapText="1"/>
    </xf>
    <xf numFmtId="0" fontId="11" fillId="0" borderId="6" xfId="0" applyFont="1" applyBorder="1" applyAlignment="1">
      <alignment horizontal="left" vertical="top" wrapText="1" indent="4"/>
    </xf>
    <xf numFmtId="0" fontId="11" fillId="0" borderId="7" xfId="0" applyFont="1" applyBorder="1" applyAlignment="1">
      <alignment horizontal="center" vertical="top" wrapText="1"/>
    </xf>
    <xf numFmtId="187" fontId="11" fillId="0" borderId="7" xfId="0" applyNumberFormat="1" applyFont="1" applyBorder="1" applyAlignment="1">
      <alignment horizontal="right" vertical="top" wrapText="1"/>
    </xf>
    <xf numFmtId="0" fontId="11" fillId="0" borderId="6" xfId="0" applyFont="1" applyBorder="1" applyAlignment="1">
      <alignment horizontal="left" vertical="top" wrapText="1" indent="5"/>
    </xf>
    <xf numFmtId="0" fontId="11" fillId="0" borderId="6" xfId="0" applyFont="1" applyBorder="1" applyAlignment="1">
      <alignment horizontal="left" vertical="top" wrapText="1" indent="6"/>
    </xf>
    <xf numFmtId="0" fontId="12" fillId="0" borderId="6" xfId="0" applyFont="1" applyBorder="1" applyAlignment="1">
      <alignment horizontal="left" vertical="top" wrapText="1" indent="3"/>
    </xf>
    <xf numFmtId="0" fontId="12" fillId="0" borderId="7" xfId="0" applyFont="1" applyBorder="1" applyAlignment="1">
      <alignment horizontal="center" vertical="top" wrapText="1"/>
    </xf>
    <xf numFmtId="187" fontId="12" fillId="0" borderId="7" xfId="0" applyNumberFormat="1" applyFont="1" applyBorder="1" applyAlignment="1">
      <alignment horizontal="right" vertical="top" wrapText="1"/>
    </xf>
    <xf numFmtId="0" fontId="13" fillId="0" borderId="6" xfId="0" applyFont="1" applyBorder="1" applyAlignment="1">
      <alignment horizontal="left" vertical="top" wrapText="1" indent="4"/>
    </xf>
    <xf numFmtId="0" fontId="13" fillId="0" borderId="7" xfId="0" applyFont="1" applyBorder="1" applyAlignment="1">
      <alignment horizontal="center" vertical="top" wrapText="1"/>
    </xf>
    <xf numFmtId="187" fontId="13" fillId="0" borderId="7" xfId="0" applyNumberFormat="1" applyFont="1" applyBorder="1" applyAlignment="1">
      <alignment horizontal="right" vertical="top" wrapText="1"/>
    </xf>
    <xf numFmtId="0" fontId="13" fillId="0" borderId="6" xfId="0" applyFont="1" applyBorder="1" applyAlignment="1">
      <alignment horizontal="left" vertical="top" wrapText="1" indent="5"/>
    </xf>
    <xf numFmtId="0" fontId="13" fillId="0" borderId="6" xfId="0" applyFont="1" applyBorder="1" applyAlignment="1">
      <alignment horizontal="left" vertical="top" wrapText="1" indent="6"/>
    </xf>
    <xf numFmtId="4" fontId="1" fillId="0" borderId="0" xfId="0" applyNumberFormat="1" applyFont="1" applyAlignment="1">
      <alignment vertical="top" wrapText="1"/>
    </xf>
    <xf numFmtId="4" fontId="14" fillId="9" borderId="5" xfId="0" applyNumberFormat="1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6" xfId="0" applyNumberFormat="1" applyFont="1" applyBorder="1" applyAlignment="1">
      <alignment vertical="top" wrapText="1"/>
    </xf>
    <xf numFmtId="187" fontId="1" fillId="0" borderId="6" xfId="0" applyNumberFormat="1" applyFont="1" applyBorder="1" applyAlignment="1">
      <alignment vertical="top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187" fontId="3" fillId="0" borderId="6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4" fontId="3" fillId="0" borderId="6" xfId="0" applyNumberFormat="1" applyFont="1" applyBorder="1" applyAlignment="1">
      <alignment vertical="top" wrapText="1"/>
    </xf>
    <xf numFmtId="0" fontId="3" fillId="10" borderId="6" xfId="0" applyFont="1" applyFill="1" applyBorder="1" applyAlignment="1">
      <alignment horizontal="left" vertical="top" wrapText="1" indent="2"/>
    </xf>
    <xf numFmtId="0" fontId="3" fillId="10" borderId="7" xfId="0" applyFont="1" applyFill="1" applyBorder="1" applyAlignment="1">
      <alignment horizontal="center" vertical="top" wrapText="1"/>
    </xf>
    <xf numFmtId="187" fontId="3" fillId="10" borderId="7" xfId="0" applyNumberFormat="1" applyFont="1" applyFill="1" applyBorder="1" applyAlignment="1">
      <alignment horizontal="right" vertical="top" wrapText="1"/>
    </xf>
    <xf numFmtId="0" fontId="1" fillId="10" borderId="0" xfId="0" applyFont="1" applyFill="1" applyAlignment="1">
      <alignment vertical="top" wrapText="1"/>
    </xf>
    <xf numFmtId="187" fontId="1" fillId="0" borderId="4" xfId="0" applyNumberFormat="1" applyFont="1" applyBorder="1" applyAlignment="1">
      <alignment vertical="top" wrapText="1"/>
    </xf>
    <xf numFmtId="4" fontId="3" fillId="10" borderId="6" xfId="0" applyNumberFormat="1" applyFont="1" applyFill="1" applyBorder="1" applyAlignment="1">
      <alignment vertical="top" wrapText="1"/>
    </xf>
    <xf numFmtId="0" fontId="3" fillId="10" borderId="6" xfId="0" applyFont="1" applyFill="1" applyBorder="1" applyAlignment="1">
      <alignment vertical="top" wrapText="1"/>
    </xf>
    <xf numFmtId="0" fontId="3" fillId="10" borderId="6" xfId="0" applyFont="1" applyFill="1" applyBorder="1" applyAlignment="1">
      <alignment horizontal="center" vertical="center" wrapText="1"/>
    </xf>
    <xf numFmtId="187" fontId="3" fillId="10" borderId="6" xfId="0" applyNumberFormat="1" applyFont="1" applyFill="1" applyBorder="1" applyAlignment="1">
      <alignment vertical="top" wrapText="1"/>
    </xf>
    <xf numFmtId="43" fontId="3" fillId="10" borderId="6" xfId="0" applyNumberFormat="1" applyFont="1" applyFill="1" applyBorder="1" applyAlignment="1">
      <alignment vertical="top" wrapText="1"/>
    </xf>
    <xf numFmtId="43" fontId="3" fillId="0" borderId="6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</sheetPr>
  <dimension ref="A1:K211"/>
  <sheetViews>
    <sheetView tabSelected="1" topLeftCell="A19" zoomScale="115" zoomScaleNormal="115" workbookViewId="0">
      <selection activeCell="A10" sqref="A10"/>
    </sheetView>
  </sheetViews>
  <sheetFormatPr defaultRowHeight="23.25" outlineLevelRow="5" outlineLevelCol="1" x14ac:dyDescent="0.2"/>
  <cols>
    <col min="1" max="1" width="90.5703125" style="1" customWidth="1"/>
    <col min="2" max="2" width="15.7109375" style="2" hidden="1" customWidth="1" outlineLevel="1"/>
    <col min="3" max="3" width="15.7109375" style="1" hidden="1" customWidth="1" outlineLevel="1"/>
    <col min="4" max="4" width="17.5703125" style="1" customWidth="1" collapsed="1"/>
    <col min="5" max="5" width="0" style="1" hidden="1" customWidth="1"/>
    <col min="6" max="6" width="108.7109375" style="1" hidden="1" customWidth="1"/>
    <col min="7" max="7" width="14.5703125" style="1" customWidth="1"/>
    <col min="8" max="8" width="11.7109375" style="1" customWidth="1"/>
    <col min="9" max="9" width="26.28515625" style="1" customWidth="1"/>
    <col min="10" max="10" width="18.7109375" style="87" customWidth="1"/>
    <col min="11" max="11" width="21.85546875" style="1" customWidth="1"/>
    <col min="12" max="259" width="9.140625" style="1" customWidth="1"/>
    <col min="260" max="260" width="0" style="1" hidden="1" customWidth="1"/>
    <col min="261" max="261" width="85.7109375" style="1" customWidth="1"/>
    <col min="262" max="263" width="0" style="1" hidden="1" customWidth="1"/>
    <col min="264" max="264" width="23.85546875" style="1" customWidth="1"/>
    <col min="265" max="515" width="9.140625" style="1" customWidth="1"/>
    <col min="516" max="516" width="0" style="1" hidden="1" customWidth="1"/>
    <col min="517" max="517" width="85.7109375" style="1" customWidth="1"/>
    <col min="518" max="519" width="0" style="1" hidden="1" customWidth="1"/>
    <col min="520" max="520" width="23.85546875" style="1" customWidth="1"/>
    <col min="521" max="771" width="9.140625" style="1" customWidth="1"/>
    <col min="772" max="772" width="0" style="1" hidden="1" customWidth="1"/>
    <col min="773" max="773" width="85.7109375" style="1" customWidth="1"/>
    <col min="774" max="775" width="0" style="1" hidden="1" customWidth="1"/>
    <col min="776" max="776" width="23.85546875" style="1" customWidth="1"/>
    <col min="777" max="1027" width="9.140625" style="1" customWidth="1"/>
    <col min="1028" max="1028" width="0" style="1" hidden="1" customWidth="1"/>
    <col min="1029" max="1029" width="85.7109375" style="1" customWidth="1"/>
    <col min="1030" max="1031" width="0" style="1" hidden="1" customWidth="1"/>
    <col min="1032" max="1032" width="23.85546875" style="1" customWidth="1"/>
    <col min="1033" max="1283" width="9.140625" style="1" customWidth="1"/>
    <col min="1284" max="1284" width="0" style="1" hidden="1" customWidth="1"/>
    <col min="1285" max="1285" width="85.7109375" style="1" customWidth="1"/>
    <col min="1286" max="1287" width="0" style="1" hidden="1" customWidth="1"/>
    <col min="1288" max="1288" width="23.85546875" style="1" customWidth="1"/>
    <col min="1289" max="1539" width="9.140625" style="1" customWidth="1"/>
    <col min="1540" max="1540" width="0" style="1" hidden="1" customWidth="1"/>
    <col min="1541" max="1541" width="85.7109375" style="1" customWidth="1"/>
    <col min="1542" max="1543" width="0" style="1" hidden="1" customWidth="1"/>
    <col min="1544" max="1544" width="23.85546875" style="1" customWidth="1"/>
    <col min="1545" max="1795" width="9.140625" style="1" customWidth="1"/>
    <col min="1796" max="1796" width="0" style="1" hidden="1" customWidth="1"/>
    <col min="1797" max="1797" width="85.7109375" style="1" customWidth="1"/>
    <col min="1798" max="1799" width="0" style="1" hidden="1" customWidth="1"/>
    <col min="1800" max="1800" width="23.85546875" style="1" customWidth="1"/>
    <col min="1801" max="2051" width="9.140625" style="1" customWidth="1"/>
    <col min="2052" max="2052" width="0" style="1" hidden="1" customWidth="1"/>
    <col min="2053" max="2053" width="85.7109375" style="1" customWidth="1"/>
    <col min="2054" max="2055" width="0" style="1" hidden="1" customWidth="1"/>
    <col min="2056" max="2056" width="23.85546875" style="1" customWidth="1"/>
    <col min="2057" max="2307" width="9.140625" style="1" customWidth="1"/>
    <col min="2308" max="2308" width="0" style="1" hidden="1" customWidth="1"/>
    <col min="2309" max="2309" width="85.7109375" style="1" customWidth="1"/>
    <col min="2310" max="2311" width="0" style="1" hidden="1" customWidth="1"/>
    <col min="2312" max="2312" width="23.85546875" style="1" customWidth="1"/>
    <col min="2313" max="2563" width="9.140625" style="1" customWidth="1"/>
    <col min="2564" max="2564" width="0" style="1" hidden="1" customWidth="1"/>
    <col min="2565" max="2565" width="85.7109375" style="1" customWidth="1"/>
    <col min="2566" max="2567" width="0" style="1" hidden="1" customWidth="1"/>
    <col min="2568" max="2568" width="23.85546875" style="1" customWidth="1"/>
    <col min="2569" max="2819" width="9.140625" style="1" customWidth="1"/>
    <col min="2820" max="2820" width="0" style="1" hidden="1" customWidth="1"/>
    <col min="2821" max="2821" width="85.7109375" style="1" customWidth="1"/>
    <col min="2822" max="2823" width="0" style="1" hidden="1" customWidth="1"/>
    <col min="2824" max="2824" width="23.85546875" style="1" customWidth="1"/>
    <col min="2825" max="3075" width="9.140625" style="1" customWidth="1"/>
    <col min="3076" max="3076" width="0" style="1" hidden="1" customWidth="1"/>
    <col min="3077" max="3077" width="85.7109375" style="1" customWidth="1"/>
    <col min="3078" max="3079" width="0" style="1" hidden="1" customWidth="1"/>
    <col min="3080" max="3080" width="23.85546875" style="1" customWidth="1"/>
    <col min="3081" max="3331" width="9.140625" style="1" customWidth="1"/>
    <col min="3332" max="3332" width="0" style="1" hidden="1" customWidth="1"/>
    <col min="3333" max="3333" width="85.7109375" style="1" customWidth="1"/>
    <col min="3334" max="3335" width="0" style="1" hidden="1" customWidth="1"/>
    <col min="3336" max="3336" width="23.85546875" style="1" customWidth="1"/>
    <col min="3337" max="3587" width="9.140625" style="1" customWidth="1"/>
    <col min="3588" max="3588" width="0" style="1" hidden="1" customWidth="1"/>
    <col min="3589" max="3589" width="85.7109375" style="1" customWidth="1"/>
    <col min="3590" max="3591" width="0" style="1" hidden="1" customWidth="1"/>
    <col min="3592" max="3592" width="23.85546875" style="1" customWidth="1"/>
    <col min="3593" max="3843" width="9.140625" style="1" customWidth="1"/>
    <col min="3844" max="3844" width="0" style="1" hidden="1" customWidth="1"/>
    <col min="3845" max="3845" width="85.7109375" style="1" customWidth="1"/>
    <col min="3846" max="3847" width="0" style="1" hidden="1" customWidth="1"/>
    <col min="3848" max="3848" width="23.85546875" style="1" customWidth="1"/>
    <col min="3849" max="4099" width="9.140625" style="1" customWidth="1"/>
    <col min="4100" max="4100" width="0" style="1" hidden="1" customWidth="1"/>
    <col min="4101" max="4101" width="85.7109375" style="1" customWidth="1"/>
    <col min="4102" max="4103" width="0" style="1" hidden="1" customWidth="1"/>
    <col min="4104" max="4104" width="23.85546875" style="1" customWidth="1"/>
    <col min="4105" max="4355" width="9.140625" style="1" customWidth="1"/>
    <col min="4356" max="4356" width="0" style="1" hidden="1" customWidth="1"/>
    <col min="4357" max="4357" width="85.7109375" style="1" customWidth="1"/>
    <col min="4358" max="4359" width="0" style="1" hidden="1" customWidth="1"/>
    <col min="4360" max="4360" width="23.85546875" style="1" customWidth="1"/>
    <col min="4361" max="4611" width="9.140625" style="1" customWidth="1"/>
    <col min="4612" max="4612" width="0" style="1" hidden="1" customWidth="1"/>
    <col min="4613" max="4613" width="85.7109375" style="1" customWidth="1"/>
    <col min="4614" max="4615" width="0" style="1" hidden="1" customWidth="1"/>
    <col min="4616" max="4616" width="23.85546875" style="1" customWidth="1"/>
    <col min="4617" max="4867" width="9.140625" style="1" customWidth="1"/>
    <col min="4868" max="4868" width="0" style="1" hidden="1" customWidth="1"/>
    <col min="4869" max="4869" width="85.7109375" style="1" customWidth="1"/>
    <col min="4870" max="4871" width="0" style="1" hidden="1" customWidth="1"/>
    <col min="4872" max="4872" width="23.85546875" style="1" customWidth="1"/>
    <col min="4873" max="5123" width="9.140625" style="1" customWidth="1"/>
    <col min="5124" max="5124" width="0" style="1" hidden="1" customWidth="1"/>
    <col min="5125" max="5125" width="85.7109375" style="1" customWidth="1"/>
    <col min="5126" max="5127" width="0" style="1" hidden="1" customWidth="1"/>
    <col min="5128" max="5128" width="23.85546875" style="1" customWidth="1"/>
    <col min="5129" max="5379" width="9.140625" style="1" customWidth="1"/>
    <col min="5380" max="5380" width="0" style="1" hidden="1" customWidth="1"/>
    <col min="5381" max="5381" width="85.7109375" style="1" customWidth="1"/>
    <col min="5382" max="5383" width="0" style="1" hidden="1" customWidth="1"/>
    <col min="5384" max="5384" width="23.85546875" style="1" customWidth="1"/>
    <col min="5385" max="5635" width="9.140625" style="1" customWidth="1"/>
    <col min="5636" max="5636" width="0" style="1" hidden="1" customWidth="1"/>
    <col min="5637" max="5637" width="85.7109375" style="1" customWidth="1"/>
    <col min="5638" max="5639" width="0" style="1" hidden="1" customWidth="1"/>
    <col min="5640" max="5640" width="23.85546875" style="1" customWidth="1"/>
    <col min="5641" max="5891" width="9.140625" style="1" customWidth="1"/>
    <col min="5892" max="5892" width="0" style="1" hidden="1" customWidth="1"/>
    <col min="5893" max="5893" width="85.7109375" style="1" customWidth="1"/>
    <col min="5894" max="5895" width="0" style="1" hidden="1" customWidth="1"/>
    <col min="5896" max="5896" width="23.85546875" style="1" customWidth="1"/>
    <col min="5897" max="6147" width="9.140625" style="1" customWidth="1"/>
    <col min="6148" max="6148" width="0" style="1" hidden="1" customWidth="1"/>
    <col min="6149" max="6149" width="85.7109375" style="1" customWidth="1"/>
    <col min="6150" max="6151" width="0" style="1" hidden="1" customWidth="1"/>
    <col min="6152" max="6152" width="23.85546875" style="1" customWidth="1"/>
    <col min="6153" max="6403" width="9.140625" style="1" customWidth="1"/>
    <col min="6404" max="6404" width="0" style="1" hidden="1" customWidth="1"/>
    <col min="6405" max="6405" width="85.7109375" style="1" customWidth="1"/>
    <col min="6406" max="6407" width="0" style="1" hidden="1" customWidth="1"/>
    <col min="6408" max="6408" width="23.85546875" style="1" customWidth="1"/>
    <col min="6409" max="6659" width="9.140625" style="1" customWidth="1"/>
    <col min="6660" max="6660" width="0" style="1" hidden="1" customWidth="1"/>
    <col min="6661" max="6661" width="85.7109375" style="1" customWidth="1"/>
    <col min="6662" max="6663" width="0" style="1" hidden="1" customWidth="1"/>
    <col min="6664" max="6664" width="23.85546875" style="1" customWidth="1"/>
    <col min="6665" max="6915" width="9.140625" style="1" customWidth="1"/>
    <col min="6916" max="6916" width="0" style="1" hidden="1" customWidth="1"/>
    <col min="6917" max="6917" width="85.7109375" style="1" customWidth="1"/>
    <col min="6918" max="6919" width="0" style="1" hidden="1" customWidth="1"/>
    <col min="6920" max="6920" width="23.85546875" style="1" customWidth="1"/>
    <col min="6921" max="7171" width="9.140625" style="1" customWidth="1"/>
    <col min="7172" max="7172" width="0" style="1" hidden="1" customWidth="1"/>
    <col min="7173" max="7173" width="85.7109375" style="1" customWidth="1"/>
    <col min="7174" max="7175" width="0" style="1" hidden="1" customWidth="1"/>
    <col min="7176" max="7176" width="23.85546875" style="1" customWidth="1"/>
    <col min="7177" max="7427" width="9.140625" style="1" customWidth="1"/>
    <col min="7428" max="7428" width="0" style="1" hidden="1" customWidth="1"/>
    <col min="7429" max="7429" width="85.7109375" style="1" customWidth="1"/>
    <col min="7430" max="7431" width="0" style="1" hidden="1" customWidth="1"/>
    <col min="7432" max="7432" width="23.85546875" style="1" customWidth="1"/>
    <col min="7433" max="7683" width="9.140625" style="1" customWidth="1"/>
    <col min="7684" max="7684" width="0" style="1" hidden="1" customWidth="1"/>
    <col min="7685" max="7685" width="85.7109375" style="1" customWidth="1"/>
    <col min="7686" max="7687" width="0" style="1" hidden="1" customWidth="1"/>
    <col min="7688" max="7688" width="23.85546875" style="1" customWidth="1"/>
    <col min="7689" max="7939" width="9.140625" style="1" customWidth="1"/>
    <col min="7940" max="7940" width="0" style="1" hidden="1" customWidth="1"/>
    <col min="7941" max="7941" width="85.7109375" style="1" customWidth="1"/>
    <col min="7942" max="7943" width="0" style="1" hidden="1" customWidth="1"/>
    <col min="7944" max="7944" width="23.85546875" style="1" customWidth="1"/>
    <col min="7945" max="8195" width="9.140625" style="1" customWidth="1"/>
    <col min="8196" max="8196" width="0" style="1" hidden="1" customWidth="1"/>
    <col min="8197" max="8197" width="85.7109375" style="1" customWidth="1"/>
    <col min="8198" max="8199" width="0" style="1" hidden="1" customWidth="1"/>
    <col min="8200" max="8200" width="23.85546875" style="1" customWidth="1"/>
    <col min="8201" max="8451" width="9.140625" style="1" customWidth="1"/>
    <col min="8452" max="8452" width="0" style="1" hidden="1" customWidth="1"/>
    <col min="8453" max="8453" width="85.7109375" style="1" customWidth="1"/>
    <col min="8454" max="8455" width="0" style="1" hidden="1" customWidth="1"/>
    <col min="8456" max="8456" width="23.85546875" style="1" customWidth="1"/>
    <col min="8457" max="8707" width="9.140625" style="1" customWidth="1"/>
    <col min="8708" max="8708" width="0" style="1" hidden="1" customWidth="1"/>
    <col min="8709" max="8709" width="85.7109375" style="1" customWidth="1"/>
    <col min="8710" max="8711" width="0" style="1" hidden="1" customWidth="1"/>
    <col min="8712" max="8712" width="23.85546875" style="1" customWidth="1"/>
    <col min="8713" max="8963" width="9.140625" style="1" customWidth="1"/>
    <col min="8964" max="8964" width="0" style="1" hidden="1" customWidth="1"/>
    <col min="8965" max="8965" width="85.7109375" style="1" customWidth="1"/>
    <col min="8966" max="8967" width="0" style="1" hidden="1" customWidth="1"/>
    <col min="8968" max="8968" width="23.85546875" style="1" customWidth="1"/>
    <col min="8969" max="9219" width="9.140625" style="1" customWidth="1"/>
    <col min="9220" max="9220" width="0" style="1" hidden="1" customWidth="1"/>
    <col min="9221" max="9221" width="85.7109375" style="1" customWidth="1"/>
    <col min="9222" max="9223" width="0" style="1" hidden="1" customWidth="1"/>
    <col min="9224" max="9224" width="23.85546875" style="1" customWidth="1"/>
    <col min="9225" max="9475" width="9.140625" style="1" customWidth="1"/>
    <col min="9476" max="9476" width="0" style="1" hidden="1" customWidth="1"/>
    <col min="9477" max="9477" width="85.7109375" style="1" customWidth="1"/>
    <col min="9478" max="9479" width="0" style="1" hidden="1" customWidth="1"/>
    <col min="9480" max="9480" width="23.85546875" style="1" customWidth="1"/>
    <col min="9481" max="9731" width="9.140625" style="1" customWidth="1"/>
    <col min="9732" max="9732" width="0" style="1" hidden="1" customWidth="1"/>
    <col min="9733" max="9733" width="85.7109375" style="1" customWidth="1"/>
    <col min="9734" max="9735" width="0" style="1" hidden="1" customWidth="1"/>
    <col min="9736" max="9736" width="23.85546875" style="1" customWidth="1"/>
    <col min="9737" max="9987" width="9.140625" style="1" customWidth="1"/>
    <col min="9988" max="9988" width="0" style="1" hidden="1" customWidth="1"/>
    <col min="9989" max="9989" width="85.7109375" style="1" customWidth="1"/>
    <col min="9990" max="9991" width="0" style="1" hidden="1" customWidth="1"/>
    <col min="9992" max="9992" width="23.85546875" style="1" customWidth="1"/>
    <col min="9993" max="10243" width="9.140625" style="1" customWidth="1"/>
    <col min="10244" max="10244" width="0" style="1" hidden="1" customWidth="1"/>
    <col min="10245" max="10245" width="85.7109375" style="1" customWidth="1"/>
    <col min="10246" max="10247" width="0" style="1" hidden="1" customWidth="1"/>
    <col min="10248" max="10248" width="23.85546875" style="1" customWidth="1"/>
    <col min="10249" max="10499" width="9.140625" style="1" customWidth="1"/>
    <col min="10500" max="10500" width="0" style="1" hidden="1" customWidth="1"/>
    <col min="10501" max="10501" width="85.7109375" style="1" customWidth="1"/>
    <col min="10502" max="10503" width="0" style="1" hidden="1" customWidth="1"/>
    <col min="10504" max="10504" width="23.85546875" style="1" customWidth="1"/>
    <col min="10505" max="10755" width="9.140625" style="1" customWidth="1"/>
    <col min="10756" max="10756" width="0" style="1" hidden="1" customWidth="1"/>
    <col min="10757" max="10757" width="85.7109375" style="1" customWidth="1"/>
    <col min="10758" max="10759" width="0" style="1" hidden="1" customWidth="1"/>
    <col min="10760" max="10760" width="23.85546875" style="1" customWidth="1"/>
    <col min="10761" max="11011" width="9.140625" style="1" customWidth="1"/>
    <col min="11012" max="11012" width="0" style="1" hidden="1" customWidth="1"/>
    <col min="11013" max="11013" width="85.7109375" style="1" customWidth="1"/>
    <col min="11014" max="11015" width="0" style="1" hidden="1" customWidth="1"/>
    <col min="11016" max="11016" width="23.85546875" style="1" customWidth="1"/>
    <col min="11017" max="11267" width="9.140625" style="1" customWidth="1"/>
    <col min="11268" max="11268" width="0" style="1" hidden="1" customWidth="1"/>
    <col min="11269" max="11269" width="85.7109375" style="1" customWidth="1"/>
    <col min="11270" max="11271" width="0" style="1" hidden="1" customWidth="1"/>
    <col min="11272" max="11272" width="23.85546875" style="1" customWidth="1"/>
    <col min="11273" max="11523" width="9.140625" style="1" customWidth="1"/>
    <col min="11524" max="11524" width="0" style="1" hidden="1" customWidth="1"/>
    <col min="11525" max="11525" width="85.7109375" style="1" customWidth="1"/>
    <col min="11526" max="11527" width="0" style="1" hidden="1" customWidth="1"/>
    <col min="11528" max="11528" width="23.85546875" style="1" customWidth="1"/>
    <col min="11529" max="11779" width="9.140625" style="1" customWidth="1"/>
    <col min="11780" max="11780" width="0" style="1" hidden="1" customWidth="1"/>
    <col min="11781" max="11781" width="85.7109375" style="1" customWidth="1"/>
    <col min="11782" max="11783" width="0" style="1" hidden="1" customWidth="1"/>
    <col min="11784" max="11784" width="23.85546875" style="1" customWidth="1"/>
    <col min="11785" max="12035" width="9.140625" style="1" customWidth="1"/>
    <col min="12036" max="12036" width="0" style="1" hidden="1" customWidth="1"/>
    <col min="12037" max="12037" width="85.7109375" style="1" customWidth="1"/>
    <col min="12038" max="12039" width="0" style="1" hidden="1" customWidth="1"/>
    <col min="12040" max="12040" width="23.85546875" style="1" customWidth="1"/>
    <col min="12041" max="12291" width="9.140625" style="1" customWidth="1"/>
    <col min="12292" max="12292" width="0" style="1" hidden="1" customWidth="1"/>
    <col min="12293" max="12293" width="85.7109375" style="1" customWidth="1"/>
    <col min="12294" max="12295" width="0" style="1" hidden="1" customWidth="1"/>
    <col min="12296" max="12296" width="23.85546875" style="1" customWidth="1"/>
    <col min="12297" max="12547" width="9.140625" style="1" customWidth="1"/>
    <col min="12548" max="12548" width="0" style="1" hidden="1" customWidth="1"/>
    <col min="12549" max="12549" width="85.7109375" style="1" customWidth="1"/>
    <col min="12550" max="12551" width="0" style="1" hidden="1" customWidth="1"/>
    <col min="12552" max="12552" width="23.85546875" style="1" customWidth="1"/>
    <col min="12553" max="12803" width="9.140625" style="1" customWidth="1"/>
    <col min="12804" max="12804" width="0" style="1" hidden="1" customWidth="1"/>
    <col min="12805" max="12805" width="85.7109375" style="1" customWidth="1"/>
    <col min="12806" max="12807" width="0" style="1" hidden="1" customWidth="1"/>
    <col min="12808" max="12808" width="23.85546875" style="1" customWidth="1"/>
    <col min="12809" max="13059" width="9.140625" style="1" customWidth="1"/>
    <col min="13060" max="13060" width="0" style="1" hidden="1" customWidth="1"/>
    <col min="13061" max="13061" width="85.7109375" style="1" customWidth="1"/>
    <col min="13062" max="13063" width="0" style="1" hidden="1" customWidth="1"/>
    <col min="13064" max="13064" width="23.85546875" style="1" customWidth="1"/>
    <col min="13065" max="13315" width="9.140625" style="1" customWidth="1"/>
    <col min="13316" max="13316" width="0" style="1" hidden="1" customWidth="1"/>
    <col min="13317" max="13317" width="85.7109375" style="1" customWidth="1"/>
    <col min="13318" max="13319" width="0" style="1" hidden="1" customWidth="1"/>
    <col min="13320" max="13320" width="23.85546875" style="1" customWidth="1"/>
    <col min="13321" max="13571" width="9.140625" style="1" customWidth="1"/>
    <col min="13572" max="13572" width="0" style="1" hidden="1" customWidth="1"/>
    <col min="13573" max="13573" width="85.7109375" style="1" customWidth="1"/>
    <col min="13574" max="13575" width="0" style="1" hidden="1" customWidth="1"/>
    <col min="13576" max="13576" width="23.85546875" style="1" customWidth="1"/>
    <col min="13577" max="13827" width="9.140625" style="1" customWidth="1"/>
    <col min="13828" max="13828" width="0" style="1" hidden="1" customWidth="1"/>
    <col min="13829" max="13829" width="85.7109375" style="1" customWidth="1"/>
    <col min="13830" max="13831" width="0" style="1" hidden="1" customWidth="1"/>
    <col min="13832" max="13832" width="23.85546875" style="1" customWidth="1"/>
    <col min="13833" max="14083" width="9.140625" style="1" customWidth="1"/>
    <col min="14084" max="14084" width="0" style="1" hidden="1" customWidth="1"/>
    <col min="14085" max="14085" width="85.7109375" style="1" customWidth="1"/>
    <col min="14086" max="14087" width="0" style="1" hidden="1" customWidth="1"/>
    <col min="14088" max="14088" width="23.85546875" style="1" customWidth="1"/>
    <col min="14089" max="14339" width="9.140625" style="1" customWidth="1"/>
    <col min="14340" max="14340" width="0" style="1" hidden="1" customWidth="1"/>
    <col min="14341" max="14341" width="85.7109375" style="1" customWidth="1"/>
    <col min="14342" max="14343" width="0" style="1" hidden="1" customWidth="1"/>
    <col min="14344" max="14344" width="23.85546875" style="1" customWidth="1"/>
    <col min="14345" max="14595" width="9.140625" style="1" customWidth="1"/>
    <col min="14596" max="14596" width="0" style="1" hidden="1" customWidth="1"/>
    <col min="14597" max="14597" width="85.7109375" style="1" customWidth="1"/>
    <col min="14598" max="14599" width="0" style="1" hidden="1" customWidth="1"/>
    <col min="14600" max="14600" width="23.85546875" style="1" customWidth="1"/>
    <col min="14601" max="14851" width="9.140625" style="1" customWidth="1"/>
    <col min="14852" max="14852" width="0" style="1" hidden="1" customWidth="1"/>
    <col min="14853" max="14853" width="85.7109375" style="1" customWidth="1"/>
    <col min="14854" max="14855" width="0" style="1" hidden="1" customWidth="1"/>
    <col min="14856" max="14856" width="23.85546875" style="1" customWidth="1"/>
    <col min="14857" max="15107" width="9.140625" style="1" customWidth="1"/>
    <col min="15108" max="15108" width="0" style="1" hidden="1" customWidth="1"/>
    <col min="15109" max="15109" width="85.7109375" style="1" customWidth="1"/>
    <col min="15110" max="15111" width="0" style="1" hidden="1" customWidth="1"/>
    <col min="15112" max="15112" width="23.85546875" style="1" customWidth="1"/>
    <col min="15113" max="15363" width="9.140625" style="1" customWidth="1"/>
    <col min="15364" max="15364" width="0" style="1" hidden="1" customWidth="1"/>
    <col min="15365" max="15365" width="85.7109375" style="1" customWidth="1"/>
    <col min="15366" max="15367" width="0" style="1" hidden="1" customWidth="1"/>
    <col min="15368" max="15368" width="23.85546875" style="1" customWidth="1"/>
    <col min="15369" max="15619" width="9.140625" style="1" customWidth="1"/>
    <col min="15620" max="15620" width="0" style="1" hidden="1" customWidth="1"/>
    <col min="15621" max="15621" width="85.7109375" style="1" customWidth="1"/>
    <col min="15622" max="15623" width="0" style="1" hidden="1" customWidth="1"/>
    <col min="15624" max="15624" width="23.85546875" style="1" customWidth="1"/>
    <col min="15625" max="15875" width="9.140625" style="1" customWidth="1"/>
    <col min="15876" max="15876" width="0" style="1" hidden="1" customWidth="1"/>
    <col min="15877" max="15877" width="85.7109375" style="1" customWidth="1"/>
    <col min="15878" max="15879" width="0" style="1" hidden="1" customWidth="1"/>
    <col min="15880" max="15880" width="23.85546875" style="1" customWidth="1"/>
    <col min="15881" max="16131" width="9.140625" style="1" customWidth="1"/>
    <col min="16132" max="16132" width="0" style="1" hidden="1" customWidth="1"/>
    <col min="16133" max="16133" width="85.7109375" style="1" customWidth="1"/>
    <col min="16134" max="16135" width="0" style="1" hidden="1" customWidth="1"/>
    <col min="16136" max="16136" width="23.85546875" style="1" customWidth="1"/>
    <col min="16137" max="16384" width="9.140625" style="1" customWidth="1"/>
  </cols>
  <sheetData>
    <row r="1" spans="1:11" x14ac:dyDescent="0.2">
      <c r="C1" s="3"/>
    </row>
    <row r="2" spans="1:11" ht="26.25" x14ac:dyDescent="0.2">
      <c r="A2" s="111" t="s">
        <v>0</v>
      </c>
      <c r="B2" s="111"/>
      <c r="C2" s="111"/>
      <c r="D2" s="111"/>
    </row>
    <row r="3" spans="1:11" x14ac:dyDescent="0.2">
      <c r="B3" s="4"/>
      <c r="C3" s="4"/>
      <c r="D3" s="5" t="s">
        <v>1</v>
      </c>
    </row>
    <row r="4" spans="1:11" ht="52.9" customHeight="1" x14ac:dyDescent="0.2">
      <c r="A4" s="37" t="s">
        <v>2</v>
      </c>
      <c r="B4" s="112" t="s">
        <v>3</v>
      </c>
      <c r="C4" s="113"/>
      <c r="D4" s="115" t="s">
        <v>276</v>
      </c>
    </row>
    <row r="5" spans="1:11" ht="42" x14ac:dyDescent="0.2">
      <c r="A5" s="38" t="s">
        <v>5</v>
      </c>
      <c r="B5" s="39" t="s">
        <v>6</v>
      </c>
      <c r="C5" s="40" t="s">
        <v>7</v>
      </c>
      <c r="D5" s="116"/>
      <c r="G5" s="85" t="s">
        <v>281</v>
      </c>
      <c r="H5" s="85" t="s">
        <v>277</v>
      </c>
      <c r="I5" s="86" t="s">
        <v>278</v>
      </c>
      <c r="J5" s="86" t="s">
        <v>279</v>
      </c>
      <c r="K5" s="90" t="s">
        <v>280</v>
      </c>
    </row>
    <row r="6" spans="1:11" ht="26.25" hidden="1" x14ac:dyDescent="0.2">
      <c r="A6" s="41" t="s">
        <v>8</v>
      </c>
      <c r="B6" s="42"/>
      <c r="C6" s="42"/>
      <c r="D6" s="43">
        <f>SUMIF(E6:E7,2,D6:D7)</f>
        <v>219926100</v>
      </c>
      <c r="E6" s="1">
        <v>1</v>
      </c>
      <c r="G6" s="13"/>
      <c r="H6" s="13"/>
      <c r="I6" s="13"/>
      <c r="J6" s="93"/>
      <c r="K6" s="13"/>
    </row>
    <row r="7" spans="1:11" x14ac:dyDescent="0.2">
      <c r="A7" s="44" t="s">
        <v>9</v>
      </c>
      <c r="B7" s="45"/>
      <c r="C7" s="45"/>
      <c r="D7" s="46">
        <f>SUMIF(E7:E186,3,D7:D186)</f>
        <v>219926100</v>
      </c>
      <c r="E7" s="1">
        <v>2</v>
      </c>
      <c r="G7" s="110">
        <f>G8+G80+G122+G186</f>
        <v>13813166.16</v>
      </c>
      <c r="H7" s="13"/>
      <c r="I7" s="13"/>
      <c r="J7" s="93"/>
      <c r="K7" s="13"/>
    </row>
    <row r="8" spans="1:11" x14ac:dyDescent="0.2">
      <c r="A8" s="100" t="s">
        <v>242</v>
      </c>
      <c r="B8" s="101"/>
      <c r="C8" s="101"/>
      <c r="D8" s="102">
        <f>SUMIF(E8:E76,4,D8:D76)</f>
        <v>23449700</v>
      </c>
      <c r="E8" s="103">
        <v>3</v>
      </c>
      <c r="F8" s="103"/>
      <c r="G8" s="105">
        <f>G9+G14+G23+G30+G49+G66+G76</f>
        <v>2197290</v>
      </c>
      <c r="H8" s="108">
        <f>H9+H14+H23+H30+H49+H66+H76</f>
        <v>21252410</v>
      </c>
      <c r="I8" s="106"/>
      <c r="J8" s="107"/>
      <c r="K8" s="106"/>
    </row>
    <row r="9" spans="1:11" outlineLevel="1" x14ac:dyDescent="0.2">
      <c r="A9" s="22" t="s">
        <v>11</v>
      </c>
      <c r="B9" s="17"/>
      <c r="C9" s="17"/>
      <c r="D9" s="30">
        <f>SUMIF(E9:E10,5,D9:D10)</f>
        <v>1768100</v>
      </c>
      <c r="E9" s="98">
        <v>4</v>
      </c>
      <c r="F9" s="98"/>
      <c r="G9" s="91">
        <f>G10</f>
        <v>0</v>
      </c>
      <c r="H9" s="92">
        <f>H10</f>
        <v>1768100</v>
      </c>
      <c r="I9" s="91"/>
      <c r="J9" s="94"/>
      <c r="K9" s="91" t="s">
        <v>249</v>
      </c>
    </row>
    <row r="10" spans="1:11" outlineLevel="2" collapsed="1" x14ac:dyDescent="0.2">
      <c r="A10" s="23" t="s">
        <v>12</v>
      </c>
      <c r="B10" s="14"/>
      <c r="C10" s="14"/>
      <c r="D10" s="28">
        <f>SUMIF(E10:E11,6,D10:D11)</f>
        <v>1768100</v>
      </c>
      <c r="E10" s="1">
        <v>5</v>
      </c>
      <c r="G10" s="13">
        <v>0</v>
      </c>
      <c r="H10" s="89">
        <f>D10-G10</f>
        <v>1768100</v>
      </c>
      <c r="I10" s="13" t="s">
        <v>283</v>
      </c>
      <c r="J10" s="93" t="s">
        <v>282</v>
      </c>
      <c r="K10" s="13"/>
    </row>
    <row r="11" spans="1:11" hidden="1" outlineLevel="3" x14ac:dyDescent="0.2">
      <c r="A11" s="24" t="s">
        <v>13</v>
      </c>
      <c r="B11" s="14"/>
      <c r="C11" s="14"/>
      <c r="D11" s="28">
        <f>SUMIF(E11:E13,7,D11:D13)</f>
        <v>1768100</v>
      </c>
      <c r="E11" s="1">
        <v>6</v>
      </c>
      <c r="G11" s="13"/>
      <c r="H11" s="13"/>
      <c r="I11" s="13"/>
      <c r="J11" s="93"/>
      <c r="K11" s="13"/>
    </row>
    <row r="12" spans="1:11" hidden="1" outlineLevel="4" x14ac:dyDescent="0.2">
      <c r="A12" s="25" t="s">
        <v>14</v>
      </c>
      <c r="B12" s="14">
        <v>3</v>
      </c>
      <c r="C12" s="14" t="s">
        <v>15</v>
      </c>
      <c r="D12" s="28">
        <v>1322500</v>
      </c>
      <c r="E12" s="1">
        <v>7</v>
      </c>
      <c r="G12" s="13"/>
      <c r="H12" s="13"/>
      <c r="I12" s="13"/>
      <c r="J12" s="93"/>
      <c r="K12" s="13"/>
    </row>
    <row r="13" spans="1:11" hidden="1" outlineLevel="4" x14ac:dyDescent="0.2">
      <c r="A13" s="25" t="s">
        <v>16</v>
      </c>
      <c r="B13" s="14">
        <v>1</v>
      </c>
      <c r="C13" s="14" t="s">
        <v>17</v>
      </c>
      <c r="D13" s="28">
        <v>445600</v>
      </c>
      <c r="E13" s="1">
        <v>7</v>
      </c>
      <c r="G13" s="13"/>
      <c r="H13" s="13"/>
      <c r="I13" s="13"/>
      <c r="J13" s="93"/>
      <c r="K13" s="13"/>
    </row>
    <row r="14" spans="1:11" outlineLevel="1" x14ac:dyDescent="0.2">
      <c r="A14" s="22" t="s">
        <v>18</v>
      </c>
      <c r="B14" s="17"/>
      <c r="C14" s="17"/>
      <c r="D14" s="30">
        <f>SUMIF(E14:E19,5,D14:D19)</f>
        <v>2700000</v>
      </c>
      <c r="E14" s="98">
        <v>4</v>
      </c>
      <c r="F14" s="98"/>
      <c r="G14" s="91">
        <v>0</v>
      </c>
      <c r="H14" s="92">
        <f>D14</f>
        <v>2700000</v>
      </c>
      <c r="I14" s="91"/>
      <c r="J14" s="94"/>
      <c r="K14" s="91" t="s">
        <v>250</v>
      </c>
    </row>
    <row r="15" spans="1:11" ht="46.5" outlineLevel="2" collapsed="1" x14ac:dyDescent="0.2">
      <c r="A15" s="23" t="s">
        <v>19</v>
      </c>
      <c r="B15" s="14"/>
      <c r="C15" s="14"/>
      <c r="D15" s="28">
        <f>SUMIF(E15:E16,6,D15:D16)</f>
        <v>2500000</v>
      </c>
      <c r="E15" s="1">
        <v>5</v>
      </c>
      <c r="G15" s="13">
        <v>0</v>
      </c>
      <c r="H15" s="89">
        <f>D15-G15</f>
        <v>2500000</v>
      </c>
      <c r="I15" s="13" t="s">
        <v>283</v>
      </c>
      <c r="J15" s="95">
        <v>24898</v>
      </c>
      <c r="K15" s="13"/>
    </row>
    <row r="16" spans="1:11" hidden="1" outlineLevel="3" x14ac:dyDescent="0.2">
      <c r="A16" s="24" t="s">
        <v>20</v>
      </c>
      <c r="B16" s="14"/>
      <c r="C16" s="14"/>
      <c r="D16" s="28">
        <f>SUMIF(E16:E17,7,D16:D17)</f>
        <v>2500000</v>
      </c>
      <c r="E16" s="1">
        <v>6</v>
      </c>
      <c r="G16" s="13"/>
      <c r="H16" s="13"/>
      <c r="I16" s="13"/>
      <c r="J16" s="93"/>
      <c r="K16" s="13"/>
    </row>
    <row r="17" spans="1:11" hidden="1" outlineLevel="4" x14ac:dyDescent="0.2">
      <c r="A17" s="25" t="s">
        <v>21</v>
      </c>
      <c r="B17" s="14"/>
      <c r="C17" s="14"/>
      <c r="D17" s="28">
        <f>SUMIF(E17:E18,8,D17:D18)</f>
        <v>2500000</v>
      </c>
      <c r="E17" s="1">
        <v>7</v>
      </c>
      <c r="G17" s="13"/>
      <c r="H17" s="13"/>
      <c r="I17" s="13"/>
      <c r="J17" s="93"/>
      <c r="K17" s="13"/>
    </row>
    <row r="18" spans="1:11" hidden="1" outlineLevel="5" x14ac:dyDescent="0.2">
      <c r="A18" s="33" t="s">
        <v>22</v>
      </c>
      <c r="B18" s="14">
        <v>0</v>
      </c>
      <c r="C18" s="14" t="s">
        <v>23</v>
      </c>
      <c r="D18" s="28">
        <v>2500000</v>
      </c>
      <c r="E18" s="1">
        <v>8</v>
      </c>
      <c r="G18" s="13"/>
      <c r="H18" s="13"/>
      <c r="I18" s="13"/>
      <c r="J18" s="93"/>
      <c r="K18" s="13"/>
    </row>
    <row r="19" spans="1:11" outlineLevel="2" collapsed="1" x14ac:dyDescent="0.2">
      <c r="A19" s="23" t="s">
        <v>24</v>
      </c>
      <c r="B19" s="14"/>
      <c r="C19" s="14"/>
      <c r="D19" s="28">
        <f>SUMIF(E19:E20,6,D19:D20)</f>
        <v>200000</v>
      </c>
      <c r="E19" s="1">
        <v>5</v>
      </c>
      <c r="G19" s="13">
        <v>0</v>
      </c>
      <c r="H19" s="89">
        <f>D19-G19</f>
        <v>200000</v>
      </c>
      <c r="I19" s="13" t="s">
        <v>284</v>
      </c>
      <c r="J19" s="93" t="s">
        <v>286</v>
      </c>
      <c r="K19" s="13"/>
    </row>
    <row r="20" spans="1:11" hidden="1" outlineLevel="3" x14ac:dyDescent="0.2">
      <c r="A20" s="24" t="s">
        <v>20</v>
      </c>
      <c r="B20" s="14"/>
      <c r="C20" s="14"/>
      <c r="D20" s="28">
        <f>SUMIF(E20:E21,7,D20:D21)</f>
        <v>200000</v>
      </c>
      <c r="E20" s="1">
        <v>6</v>
      </c>
      <c r="G20" s="13"/>
      <c r="H20" s="13"/>
      <c r="I20" s="13"/>
      <c r="J20" s="93"/>
      <c r="K20" s="13"/>
    </row>
    <row r="21" spans="1:11" hidden="1" outlineLevel="4" x14ac:dyDescent="0.2">
      <c r="A21" s="25" t="s">
        <v>21</v>
      </c>
      <c r="B21" s="14"/>
      <c r="C21" s="14"/>
      <c r="D21" s="28">
        <f>SUMIF(E21:E22,8,D21:D22)</f>
        <v>200000</v>
      </c>
      <c r="E21" s="1">
        <v>7</v>
      </c>
      <c r="G21" s="13"/>
      <c r="H21" s="13"/>
      <c r="I21" s="13"/>
      <c r="J21" s="93"/>
      <c r="K21" s="13"/>
    </row>
    <row r="22" spans="1:11" hidden="1" outlineLevel="5" x14ac:dyDescent="0.2">
      <c r="A22" s="33" t="s">
        <v>25</v>
      </c>
      <c r="B22" s="14">
        <v>0</v>
      </c>
      <c r="C22" s="14" t="s">
        <v>23</v>
      </c>
      <c r="D22" s="28">
        <v>200000</v>
      </c>
      <c r="E22" s="1">
        <v>8</v>
      </c>
      <c r="G22" s="13"/>
      <c r="H22" s="13"/>
      <c r="I22" s="13"/>
      <c r="J22" s="93"/>
      <c r="K22" s="13"/>
    </row>
    <row r="23" spans="1:11" outlineLevel="1" x14ac:dyDescent="0.2">
      <c r="A23" s="22" t="s">
        <v>26</v>
      </c>
      <c r="B23" s="17"/>
      <c r="C23" s="17"/>
      <c r="D23" s="30">
        <f>SUMIF(E23:E27,5,D23:D27)</f>
        <v>5725900</v>
      </c>
      <c r="E23" s="98">
        <v>4</v>
      </c>
      <c r="F23" s="98"/>
      <c r="G23" s="91"/>
      <c r="H23" s="92">
        <f>D23</f>
        <v>5725900</v>
      </c>
      <c r="I23" s="91"/>
      <c r="J23" s="94"/>
      <c r="K23" s="91" t="s">
        <v>267</v>
      </c>
    </row>
    <row r="24" spans="1:11" ht="46.5" outlineLevel="2" collapsed="1" x14ac:dyDescent="0.2">
      <c r="A24" s="23" t="s">
        <v>27</v>
      </c>
      <c r="B24" s="14"/>
      <c r="C24" s="14"/>
      <c r="D24" s="28">
        <f>SUMIF(E24:E25,6,D24:D25)</f>
        <v>136900</v>
      </c>
      <c r="E24" s="1">
        <v>5</v>
      </c>
      <c r="G24" s="13">
        <v>0</v>
      </c>
      <c r="H24" s="89">
        <f>D24-G24</f>
        <v>136900</v>
      </c>
      <c r="I24" s="13" t="s">
        <v>285</v>
      </c>
      <c r="J24" s="95">
        <v>24959</v>
      </c>
      <c r="K24" s="13"/>
    </row>
    <row r="25" spans="1:11" hidden="1" outlineLevel="3" x14ac:dyDescent="0.2">
      <c r="A25" s="24" t="s">
        <v>20</v>
      </c>
      <c r="B25" s="14"/>
      <c r="C25" s="14"/>
      <c r="D25" s="28">
        <f>SUMIF(E25:E26,7,D25:D26)</f>
        <v>136900</v>
      </c>
      <c r="E25" s="1">
        <v>6</v>
      </c>
      <c r="G25" s="13"/>
      <c r="H25" s="13"/>
      <c r="I25" s="13"/>
      <c r="J25" s="93"/>
      <c r="K25" s="13"/>
    </row>
    <row r="26" spans="1:11" hidden="1" outlineLevel="4" x14ac:dyDescent="0.2">
      <c r="A26" s="25" t="s">
        <v>28</v>
      </c>
      <c r="B26" s="14">
        <v>0</v>
      </c>
      <c r="C26" s="14" t="s">
        <v>23</v>
      </c>
      <c r="D26" s="28">
        <v>136900</v>
      </c>
      <c r="E26" s="1">
        <v>7</v>
      </c>
      <c r="G26" s="13"/>
      <c r="H26" s="13"/>
      <c r="I26" s="13"/>
      <c r="J26" s="93"/>
      <c r="K26" s="13"/>
    </row>
    <row r="27" spans="1:11" ht="46.5" outlineLevel="2" collapsed="1" x14ac:dyDescent="0.2">
      <c r="A27" s="23" t="s">
        <v>29</v>
      </c>
      <c r="B27" s="14"/>
      <c r="C27" s="14"/>
      <c r="D27" s="28">
        <f>SUMIF(E27:E28,6,D27:D28)</f>
        <v>5589000</v>
      </c>
      <c r="E27" s="1">
        <v>5</v>
      </c>
      <c r="G27" s="13">
        <v>0</v>
      </c>
      <c r="H27" s="89">
        <f>D27-G27</f>
        <v>5589000</v>
      </c>
      <c r="I27" s="13" t="s">
        <v>287</v>
      </c>
      <c r="J27" s="93" t="s">
        <v>286</v>
      </c>
      <c r="K27" s="13" t="s">
        <v>252</v>
      </c>
    </row>
    <row r="28" spans="1:11" hidden="1" outlineLevel="3" x14ac:dyDescent="0.2">
      <c r="A28" s="24" t="s">
        <v>13</v>
      </c>
      <c r="B28" s="14"/>
      <c r="C28" s="14"/>
      <c r="D28" s="28">
        <f>SUMIF(E28:E29,7,D28:D29)</f>
        <v>5589000</v>
      </c>
      <c r="E28" s="1">
        <v>6</v>
      </c>
      <c r="G28" s="13"/>
      <c r="H28" s="13"/>
      <c r="I28" s="13"/>
      <c r="J28" s="93"/>
      <c r="K28" s="13"/>
    </row>
    <row r="29" spans="1:11" ht="69.75" hidden="1" outlineLevel="4" x14ac:dyDescent="0.2">
      <c r="A29" s="25" t="s">
        <v>30</v>
      </c>
      <c r="B29" s="14">
        <v>1</v>
      </c>
      <c r="C29" s="14" t="s">
        <v>31</v>
      </c>
      <c r="D29" s="28">
        <v>5589000</v>
      </c>
      <c r="E29" s="1">
        <v>7</v>
      </c>
      <c r="G29" s="13"/>
      <c r="H29" s="13"/>
      <c r="I29" s="13"/>
      <c r="J29" s="93"/>
      <c r="K29" s="13"/>
    </row>
    <row r="30" spans="1:11" outlineLevel="1" x14ac:dyDescent="0.2">
      <c r="A30" s="22" t="s">
        <v>32</v>
      </c>
      <c r="B30" s="17"/>
      <c r="C30" s="17"/>
      <c r="D30" s="30">
        <f>SUMIF(E30:E45,5,D30:D45)</f>
        <v>868100</v>
      </c>
      <c r="E30" s="1">
        <v>4</v>
      </c>
      <c r="G30" s="99">
        <f>G31+G35+G39+G45</f>
        <v>646250</v>
      </c>
      <c r="H30" s="92">
        <f>H31+H39</f>
        <v>221850</v>
      </c>
      <c r="I30" s="91"/>
      <c r="J30" s="94"/>
      <c r="K30" s="91" t="s">
        <v>249</v>
      </c>
    </row>
    <row r="31" spans="1:11" outlineLevel="2" collapsed="1" x14ac:dyDescent="0.2">
      <c r="A31" s="23" t="s">
        <v>33</v>
      </c>
      <c r="B31" s="14"/>
      <c r="C31" s="14"/>
      <c r="D31" s="28">
        <f>SUMIF(E31:E32,6,D31:D32)</f>
        <v>227100</v>
      </c>
      <c r="E31" s="1">
        <v>5</v>
      </c>
      <c r="G31" s="88">
        <v>194250</v>
      </c>
      <c r="H31" s="89">
        <f>D31-G31</f>
        <v>32850</v>
      </c>
      <c r="I31" s="13" t="s">
        <v>283</v>
      </c>
      <c r="J31" s="93" t="s">
        <v>282</v>
      </c>
      <c r="K31" s="13"/>
    </row>
    <row r="32" spans="1:11" hidden="1" outlineLevel="3" x14ac:dyDescent="0.2">
      <c r="A32" s="24" t="s">
        <v>20</v>
      </c>
      <c r="B32" s="14"/>
      <c r="C32" s="14"/>
      <c r="D32" s="28">
        <f>SUMIF(E32:E34,7,D32:D34)</f>
        <v>227100</v>
      </c>
      <c r="E32" s="1">
        <v>6</v>
      </c>
      <c r="G32" s="13"/>
      <c r="H32" s="13"/>
      <c r="I32" s="13"/>
      <c r="J32" s="93"/>
      <c r="K32" s="13"/>
    </row>
    <row r="33" spans="1:11" hidden="1" outlineLevel="4" x14ac:dyDescent="0.2">
      <c r="A33" s="25" t="s">
        <v>28</v>
      </c>
      <c r="B33" s="14">
        <v>0</v>
      </c>
      <c r="C33" s="14" t="s">
        <v>23</v>
      </c>
      <c r="D33" s="28">
        <v>127000</v>
      </c>
      <c r="E33" s="1">
        <v>7</v>
      </c>
      <c r="G33" s="13"/>
      <c r="H33" s="13"/>
      <c r="I33" s="13"/>
      <c r="J33" s="93"/>
      <c r="K33" s="13"/>
    </row>
    <row r="34" spans="1:11" hidden="1" outlineLevel="4" x14ac:dyDescent="0.2">
      <c r="A34" s="25" t="s">
        <v>34</v>
      </c>
      <c r="B34" s="14">
        <v>0</v>
      </c>
      <c r="C34" s="14" t="s">
        <v>23</v>
      </c>
      <c r="D34" s="28">
        <v>100100</v>
      </c>
      <c r="E34" s="1">
        <v>7</v>
      </c>
      <c r="G34" s="13"/>
      <c r="H34" s="13"/>
      <c r="I34" s="13"/>
      <c r="J34" s="93"/>
      <c r="K34" s="13"/>
    </row>
    <row r="35" spans="1:11" outlineLevel="2" collapsed="1" x14ac:dyDescent="0.2">
      <c r="A35" s="23" t="s">
        <v>35</v>
      </c>
      <c r="B35" s="14"/>
      <c r="C35" s="14"/>
      <c r="D35" s="28">
        <f>SUMIF(E35:E36,6,D35:D36)</f>
        <v>216700</v>
      </c>
      <c r="E35" s="1">
        <v>5</v>
      </c>
      <c r="G35" s="88">
        <v>216700</v>
      </c>
      <c r="H35" s="89">
        <f>D35-G35</f>
        <v>0</v>
      </c>
      <c r="I35" s="97" t="s">
        <v>288</v>
      </c>
      <c r="J35" s="95">
        <v>24838</v>
      </c>
      <c r="K35" s="13"/>
    </row>
    <row r="36" spans="1:11" hidden="1" outlineLevel="3" x14ac:dyDescent="0.2">
      <c r="A36" s="24" t="s">
        <v>20</v>
      </c>
      <c r="B36" s="14"/>
      <c r="C36" s="14"/>
      <c r="D36" s="28">
        <f>SUMIF(E36:E38,7,D36:D38)</f>
        <v>216700</v>
      </c>
      <c r="E36" s="1">
        <v>6</v>
      </c>
      <c r="G36" s="13"/>
      <c r="H36" s="13"/>
      <c r="I36" s="13"/>
      <c r="J36" s="93"/>
      <c r="K36" s="13"/>
    </row>
    <row r="37" spans="1:11" hidden="1" outlineLevel="4" x14ac:dyDescent="0.2">
      <c r="A37" s="25" t="s">
        <v>28</v>
      </c>
      <c r="B37" s="14">
        <v>0</v>
      </c>
      <c r="C37" s="14" t="s">
        <v>23</v>
      </c>
      <c r="D37" s="28">
        <v>124300</v>
      </c>
      <c r="E37" s="1">
        <v>7</v>
      </c>
      <c r="G37" s="13"/>
      <c r="H37" s="13"/>
      <c r="I37" s="13"/>
      <c r="J37" s="93"/>
      <c r="K37" s="13"/>
    </row>
    <row r="38" spans="1:11" hidden="1" outlineLevel="4" x14ac:dyDescent="0.2">
      <c r="A38" s="25" t="s">
        <v>34</v>
      </c>
      <c r="B38" s="14">
        <v>0</v>
      </c>
      <c r="C38" s="14" t="s">
        <v>23</v>
      </c>
      <c r="D38" s="28">
        <v>92400</v>
      </c>
      <c r="E38" s="1">
        <v>7</v>
      </c>
      <c r="G38" s="13"/>
      <c r="H38" s="13"/>
      <c r="I38" s="13"/>
      <c r="J38" s="93"/>
      <c r="K38" s="13"/>
    </row>
    <row r="39" spans="1:11" outlineLevel="2" collapsed="1" x14ac:dyDescent="0.2">
      <c r="A39" s="23" t="s">
        <v>36</v>
      </c>
      <c r="B39" s="14"/>
      <c r="C39" s="14"/>
      <c r="D39" s="28">
        <f>SUMIF(E39:E40,6,D39:D40)</f>
        <v>210000</v>
      </c>
      <c r="E39" s="1">
        <v>5</v>
      </c>
      <c r="G39" s="88">
        <v>21000</v>
      </c>
      <c r="H39" s="89">
        <f>D39-G39</f>
        <v>189000</v>
      </c>
      <c r="I39" s="13" t="s">
        <v>283</v>
      </c>
      <c r="J39" s="93" t="s">
        <v>282</v>
      </c>
      <c r="K39" s="13"/>
    </row>
    <row r="40" spans="1:11" hidden="1" outlineLevel="3" x14ac:dyDescent="0.2">
      <c r="A40" s="24" t="s">
        <v>20</v>
      </c>
      <c r="B40" s="14"/>
      <c r="C40" s="14"/>
      <c r="D40" s="28">
        <f>SUMIF(E40:E44,7,D40:D44)</f>
        <v>210000</v>
      </c>
      <c r="E40" s="1">
        <v>6</v>
      </c>
      <c r="G40" s="13"/>
      <c r="H40" s="13"/>
      <c r="I40" s="13"/>
      <c r="J40" s="93"/>
      <c r="K40" s="13"/>
    </row>
    <row r="41" spans="1:11" hidden="1" outlineLevel="4" x14ac:dyDescent="0.2">
      <c r="A41" s="25" t="s">
        <v>21</v>
      </c>
      <c r="B41" s="14"/>
      <c r="C41" s="14"/>
      <c r="D41" s="28">
        <f>SUMIF(E41:E42,8,D41:D42)</f>
        <v>120000</v>
      </c>
      <c r="E41" s="1">
        <v>7</v>
      </c>
      <c r="G41" s="13"/>
      <c r="H41" s="13"/>
      <c r="I41" s="13"/>
      <c r="J41" s="93"/>
      <c r="K41" s="13"/>
    </row>
    <row r="42" spans="1:11" hidden="1" outlineLevel="5" x14ac:dyDescent="0.2">
      <c r="A42" s="33" t="s">
        <v>37</v>
      </c>
      <c r="B42" s="14">
        <v>0</v>
      </c>
      <c r="C42" s="14" t="s">
        <v>23</v>
      </c>
      <c r="D42" s="28">
        <v>120000</v>
      </c>
      <c r="E42" s="1">
        <v>8</v>
      </c>
      <c r="G42" s="13"/>
      <c r="H42" s="13"/>
      <c r="I42" s="13"/>
      <c r="J42" s="93"/>
      <c r="K42" s="13"/>
    </row>
    <row r="43" spans="1:11" hidden="1" outlineLevel="4" x14ac:dyDescent="0.2">
      <c r="A43" s="25" t="s">
        <v>28</v>
      </c>
      <c r="B43" s="14">
        <v>0</v>
      </c>
      <c r="C43" s="14" t="s">
        <v>23</v>
      </c>
      <c r="D43" s="28">
        <v>89000</v>
      </c>
      <c r="E43" s="1">
        <v>7</v>
      </c>
      <c r="G43" s="13"/>
      <c r="H43" s="13"/>
      <c r="I43" s="13"/>
      <c r="J43" s="93"/>
      <c r="K43" s="13"/>
    </row>
    <row r="44" spans="1:11" hidden="1" outlineLevel="4" x14ac:dyDescent="0.2">
      <c r="A44" s="25" t="s">
        <v>34</v>
      </c>
      <c r="B44" s="14">
        <v>0</v>
      </c>
      <c r="C44" s="14" t="s">
        <v>23</v>
      </c>
      <c r="D44" s="28">
        <v>1000</v>
      </c>
      <c r="E44" s="1">
        <v>7</v>
      </c>
      <c r="G44" s="13"/>
      <c r="H44" s="13"/>
      <c r="I44" s="13"/>
      <c r="J44" s="93"/>
      <c r="K44" s="13"/>
    </row>
    <row r="45" spans="1:11" outlineLevel="2" collapsed="1" x14ac:dyDescent="0.2">
      <c r="A45" s="23" t="s">
        <v>38</v>
      </c>
      <c r="B45" s="14"/>
      <c r="C45" s="14"/>
      <c r="D45" s="28">
        <f>SUMIF(E45:E46,6,D45:D46)</f>
        <v>214300</v>
      </c>
      <c r="E45" s="1">
        <v>5</v>
      </c>
      <c r="G45" s="88">
        <v>214300</v>
      </c>
      <c r="H45" s="89">
        <f>D45-G45</f>
        <v>0</v>
      </c>
      <c r="I45" s="97" t="s">
        <v>288</v>
      </c>
      <c r="J45" s="95">
        <v>24838</v>
      </c>
      <c r="K45" s="13"/>
    </row>
    <row r="46" spans="1:11" hidden="1" outlineLevel="3" x14ac:dyDescent="0.2">
      <c r="A46" s="24" t="s">
        <v>20</v>
      </c>
      <c r="B46" s="14"/>
      <c r="C46" s="14"/>
      <c r="D46" s="28">
        <f>SUMIF(E46:E48,7,D46:D48)</f>
        <v>214300</v>
      </c>
      <c r="E46" s="1">
        <v>6</v>
      </c>
      <c r="G46" s="13"/>
      <c r="H46" s="13"/>
      <c r="I46" s="13"/>
      <c r="J46" s="93"/>
      <c r="K46" s="13"/>
    </row>
    <row r="47" spans="1:11" hidden="1" outlineLevel="4" x14ac:dyDescent="0.2">
      <c r="A47" s="25" t="s">
        <v>28</v>
      </c>
      <c r="B47" s="14">
        <v>0</v>
      </c>
      <c r="C47" s="14" t="s">
        <v>23</v>
      </c>
      <c r="D47" s="28">
        <v>19300</v>
      </c>
      <c r="E47" s="1">
        <v>7</v>
      </c>
      <c r="G47" s="13"/>
      <c r="H47" s="13"/>
      <c r="I47" s="13"/>
      <c r="J47" s="93"/>
      <c r="K47" s="13"/>
    </row>
    <row r="48" spans="1:11" hidden="1" outlineLevel="4" x14ac:dyDescent="0.2">
      <c r="A48" s="25" t="s">
        <v>34</v>
      </c>
      <c r="B48" s="14">
        <v>0</v>
      </c>
      <c r="C48" s="14" t="s">
        <v>23</v>
      </c>
      <c r="D48" s="28">
        <v>195000</v>
      </c>
      <c r="E48" s="1">
        <v>7</v>
      </c>
      <c r="G48" s="13"/>
      <c r="H48" s="13"/>
      <c r="I48" s="13"/>
      <c r="J48" s="93"/>
      <c r="K48" s="13"/>
    </row>
    <row r="49" spans="1:11" ht="46.5" outlineLevel="1" x14ac:dyDescent="0.2">
      <c r="A49" s="22" t="s">
        <v>39</v>
      </c>
      <c r="B49" s="17"/>
      <c r="C49" s="17"/>
      <c r="D49" s="30">
        <f>SUMIF(E49:E60,5,D49:D60)</f>
        <v>1653600</v>
      </c>
      <c r="E49" s="1">
        <v>4</v>
      </c>
      <c r="G49" s="99">
        <f>G50+G54+G60</f>
        <v>811040</v>
      </c>
      <c r="H49" s="92">
        <f>H50+H57+H60</f>
        <v>842560</v>
      </c>
      <c r="I49" s="91"/>
      <c r="J49" s="94"/>
      <c r="K49" s="91"/>
    </row>
    <row r="50" spans="1:11" outlineLevel="2" collapsed="1" x14ac:dyDescent="0.2">
      <c r="A50" s="23" t="s">
        <v>40</v>
      </c>
      <c r="B50" s="14"/>
      <c r="C50" s="14"/>
      <c r="D50" s="28">
        <f>SUMIF(E50:E51,6,D50:D51)</f>
        <v>84200</v>
      </c>
      <c r="E50" s="1">
        <v>5</v>
      </c>
      <c r="G50" s="88">
        <v>60540</v>
      </c>
      <c r="H50" s="89">
        <f>D50-G50</f>
        <v>23660</v>
      </c>
      <c r="I50" s="13" t="s">
        <v>283</v>
      </c>
      <c r="J50" s="95">
        <v>24838</v>
      </c>
      <c r="K50" s="13" t="s">
        <v>268</v>
      </c>
    </row>
    <row r="51" spans="1:11" hidden="1" outlineLevel="3" x14ac:dyDescent="0.2">
      <c r="A51" s="24" t="s">
        <v>20</v>
      </c>
      <c r="B51" s="14"/>
      <c r="C51" s="14"/>
      <c r="D51" s="28">
        <f>SUMIF(E51:E53,7,D51:D53)</f>
        <v>84200</v>
      </c>
      <c r="E51" s="1">
        <v>6</v>
      </c>
      <c r="G51" s="13"/>
      <c r="H51" s="13"/>
      <c r="I51" s="13"/>
      <c r="J51" s="93"/>
      <c r="K51" s="13"/>
    </row>
    <row r="52" spans="1:11" hidden="1" outlineLevel="4" x14ac:dyDescent="0.2">
      <c r="A52" s="25" t="s">
        <v>28</v>
      </c>
      <c r="B52" s="14">
        <v>0</v>
      </c>
      <c r="C52" s="14" t="s">
        <v>23</v>
      </c>
      <c r="D52" s="28">
        <v>80200</v>
      </c>
      <c r="E52" s="1">
        <v>7</v>
      </c>
      <c r="G52" s="13"/>
      <c r="H52" s="13"/>
      <c r="I52" s="13"/>
      <c r="J52" s="93"/>
      <c r="K52" s="13"/>
    </row>
    <row r="53" spans="1:11" hidden="1" outlineLevel="4" x14ac:dyDescent="0.2">
      <c r="A53" s="25" t="s">
        <v>34</v>
      </c>
      <c r="B53" s="14">
        <v>0</v>
      </c>
      <c r="C53" s="14" t="s">
        <v>23</v>
      </c>
      <c r="D53" s="28">
        <v>4000</v>
      </c>
      <c r="E53" s="1">
        <v>7</v>
      </c>
      <c r="G53" s="13"/>
      <c r="H53" s="13"/>
      <c r="I53" s="13"/>
      <c r="J53" s="93"/>
      <c r="K53" s="13"/>
    </row>
    <row r="54" spans="1:11" outlineLevel="2" collapsed="1" x14ac:dyDescent="0.2">
      <c r="A54" s="23" t="s">
        <v>41</v>
      </c>
      <c r="B54" s="14"/>
      <c r="C54" s="14"/>
      <c r="D54" s="28">
        <f>SUMIF(E54:E55,6,D54:D55)</f>
        <v>255500</v>
      </c>
      <c r="E54" s="1">
        <v>5</v>
      </c>
      <c r="G54" s="88">
        <v>255500</v>
      </c>
      <c r="H54" s="89">
        <f>D54-G54</f>
        <v>0</v>
      </c>
      <c r="I54" s="97" t="s">
        <v>288</v>
      </c>
      <c r="J54" s="95">
        <v>24838</v>
      </c>
      <c r="K54" s="13" t="s">
        <v>269</v>
      </c>
    </row>
    <row r="55" spans="1:11" hidden="1" outlineLevel="3" x14ac:dyDescent="0.2">
      <c r="A55" s="24" t="s">
        <v>20</v>
      </c>
      <c r="B55" s="14"/>
      <c r="C55" s="14"/>
      <c r="D55" s="28">
        <f>SUMIF(E55:E56,7,D55:D56)</f>
        <v>255500</v>
      </c>
      <c r="E55" s="1">
        <v>6</v>
      </c>
      <c r="G55" s="13"/>
      <c r="H55" s="13"/>
      <c r="I55" s="13"/>
      <c r="J55" s="93"/>
      <c r="K55" s="13"/>
    </row>
    <row r="56" spans="1:11" hidden="1" outlineLevel="4" x14ac:dyDescent="0.2">
      <c r="A56" s="25" t="s">
        <v>28</v>
      </c>
      <c r="B56" s="14">
        <v>0</v>
      </c>
      <c r="C56" s="14" t="s">
        <v>23</v>
      </c>
      <c r="D56" s="28">
        <v>255500</v>
      </c>
      <c r="E56" s="1">
        <v>7</v>
      </c>
      <c r="G56" s="13"/>
      <c r="H56" s="13"/>
      <c r="I56" s="13"/>
      <c r="J56" s="93"/>
      <c r="K56" s="13"/>
    </row>
    <row r="57" spans="1:11" outlineLevel="2" collapsed="1" x14ac:dyDescent="0.2">
      <c r="A57" s="23" t="s">
        <v>42</v>
      </c>
      <c r="B57" s="14"/>
      <c r="C57" s="14"/>
      <c r="D57" s="28">
        <f>SUMIF(E57:E58,6,D57:D58)</f>
        <v>396000</v>
      </c>
      <c r="E57" s="1">
        <v>5</v>
      </c>
      <c r="G57" s="13">
        <v>0</v>
      </c>
      <c r="H57" s="89">
        <f>D57-G57</f>
        <v>396000</v>
      </c>
      <c r="I57" s="13" t="s">
        <v>283</v>
      </c>
      <c r="J57" s="95">
        <v>24959</v>
      </c>
      <c r="K57" s="13" t="s">
        <v>267</v>
      </c>
    </row>
    <row r="58" spans="1:11" hidden="1" outlineLevel="3" x14ac:dyDescent="0.2">
      <c r="A58" s="24" t="s">
        <v>20</v>
      </c>
      <c r="B58" s="14"/>
      <c r="C58" s="14"/>
      <c r="D58" s="28">
        <f>SUMIF(E58:E59,7,D58:D59)</f>
        <v>396000</v>
      </c>
      <c r="E58" s="1">
        <v>6</v>
      </c>
      <c r="G58" s="13"/>
      <c r="H58" s="13"/>
      <c r="I58" s="13"/>
      <c r="J58" s="93"/>
      <c r="K58" s="13"/>
    </row>
    <row r="59" spans="1:11" hidden="1" outlineLevel="4" x14ac:dyDescent="0.2">
      <c r="A59" s="25" t="s">
        <v>28</v>
      </c>
      <c r="B59" s="14">
        <v>0</v>
      </c>
      <c r="C59" s="14" t="s">
        <v>23</v>
      </c>
      <c r="D59" s="28">
        <v>396000</v>
      </c>
      <c r="E59" s="1">
        <v>7</v>
      </c>
      <c r="G59" s="13"/>
      <c r="H59" s="13"/>
      <c r="I59" s="13"/>
      <c r="J59" s="93"/>
      <c r="K59" s="13"/>
    </row>
    <row r="60" spans="1:11" ht="46.5" outlineLevel="2" collapsed="1" x14ac:dyDescent="0.2">
      <c r="A60" s="23" t="s">
        <v>43</v>
      </c>
      <c r="B60" s="14"/>
      <c r="C60" s="14"/>
      <c r="D60" s="28">
        <f>SUMIF(E60:E64,6,D60:D64)</f>
        <v>917900</v>
      </c>
      <c r="E60" s="1">
        <v>5</v>
      </c>
      <c r="G60" s="88">
        <v>495000</v>
      </c>
      <c r="H60" s="89">
        <f>D60-G60</f>
        <v>422900</v>
      </c>
      <c r="I60" s="13" t="s">
        <v>283</v>
      </c>
      <c r="J60" s="95">
        <v>24990</v>
      </c>
      <c r="K60" s="13" t="s">
        <v>256</v>
      </c>
    </row>
    <row r="61" spans="1:11" hidden="1" outlineLevel="3" x14ac:dyDescent="0.2">
      <c r="A61" s="24" t="s">
        <v>20</v>
      </c>
      <c r="B61" s="14"/>
      <c r="C61" s="14"/>
      <c r="D61" s="28">
        <f>SUMIF(E61:E63,7,D61:D63)</f>
        <v>422900</v>
      </c>
      <c r="E61" s="1">
        <v>6</v>
      </c>
      <c r="G61" s="13"/>
      <c r="H61" s="13"/>
      <c r="I61" s="13"/>
      <c r="J61" s="93"/>
      <c r="K61" s="13"/>
    </row>
    <row r="62" spans="1:11" hidden="1" outlineLevel="4" x14ac:dyDescent="0.2">
      <c r="A62" s="25" t="s">
        <v>28</v>
      </c>
      <c r="B62" s="14">
        <v>0</v>
      </c>
      <c r="C62" s="14" t="s">
        <v>23</v>
      </c>
      <c r="D62" s="28">
        <v>71900</v>
      </c>
      <c r="E62" s="1">
        <v>7</v>
      </c>
      <c r="G62" s="13"/>
      <c r="H62" s="13"/>
      <c r="I62" s="13"/>
      <c r="J62" s="93"/>
      <c r="K62" s="13"/>
    </row>
    <row r="63" spans="1:11" hidden="1" outlineLevel="4" x14ac:dyDescent="0.2">
      <c r="A63" s="25" t="s">
        <v>34</v>
      </c>
      <c r="B63" s="14">
        <v>0</v>
      </c>
      <c r="C63" s="14" t="s">
        <v>23</v>
      </c>
      <c r="D63" s="28">
        <v>351000</v>
      </c>
      <c r="E63" s="1">
        <v>7</v>
      </c>
      <c r="G63" s="13"/>
      <c r="H63" s="13"/>
      <c r="I63" s="13"/>
      <c r="J63" s="93"/>
      <c r="K63" s="13"/>
    </row>
    <row r="64" spans="1:11" hidden="1" outlineLevel="3" x14ac:dyDescent="0.2">
      <c r="A64" s="24" t="s">
        <v>13</v>
      </c>
      <c r="B64" s="14"/>
      <c r="C64" s="14"/>
      <c r="D64" s="28">
        <f>SUMIF(E64:E65,7,D64:D65)</f>
        <v>495000</v>
      </c>
      <c r="E64" s="1">
        <v>6</v>
      </c>
      <c r="G64" s="13"/>
      <c r="H64" s="13"/>
      <c r="I64" s="13"/>
      <c r="J64" s="93"/>
      <c r="K64" s="13"/>
    </row>
    <row r="65" spans="1:11" hidden="1" outlineLevel="4" x14ac:dyDescent="0.2">
      <c r="A65" s="25" t="s">
        <v>44</v>
      </c>
      <c r="B65" s="14">
        <v>10</v>
      </c>
      <c r="C65" s="14" t="s">
        <v>45</v>
      </c>
      <c r="D65" s="28">
        <v>495000</v>
      </c>
      <c r="E65" s="1">
        <v>7</v>
      </c>
      <c r="G65" s="13"/>
      <c r="H65" s="13"/>
      <c r="I65" s="13"/>
      <c r="J65" s="93"/>
      <c r="K65" s="13"/>
    </row>
    <row r="66" spans="1:11" outlineLevel="1" x14ac:dyDescent="0.2">
      <c r="A66" s="22" t="s">
        <v>46</v>
      </c>
      <c r="B66" s="17"/>
      <c r="C66" s="17"/>
      <c r="D66" s="30">
        <f>SUMIF(E66:E73,5,D66:D73)</f>
        <v>740000</v>
      </c>
      <c r="E66" s="98">
        <v>4</v>
      </c>
      <c r="F66" s="98"/>
      <c r="G66" s="99">
        <f>G67+G73</f>
        <v>740000</v>
      </c>
      <c r="H66" s="91"/>
      <c r="I66" s="91"/>
      <c r="J66" s="94"/>
      <c r="K66" s="91" t="s">
        <v>249</v>
      </c>
    </row>
    <row r="67" spans="1:11" outlineLevel="2" collapsed="1" x14ac:dyDescent="0.2">
      <c r="A67" s="23" t="s">
        <v>47</v>
      </c>
      <c r="B67" s="14"/>
      <c r="C67" s="14"/>
      <c r="D67" s="28">
        <f>SUMIF(E67:E68,6,D67:D68)</f>
        <v>639600</v>
      </c>
      <c r="E67" s="1">
        <v>5</v>
      </c>
      <c r="G67" s="88">
        <v>639600</v>
      </c>
      <c r="H67" s="89">
        <f>D67-G67</f>
        <v>0</v>
      </c>
      <c r="I67" s="97" t="s">
        <v>288</v>
      </c>
      <c r="J67" s="95">
        <v>24838</v>
      </c>
      <c r="K67" s="13"/>
    </row>
    <row r="68" spans="1:11" hidden="1" outlineLevel="3" x14ac:dyDescent="0.2">
      <c r="A68" s="24" t="s">
        <v>20</v>
      </c>
      <c r="B68" s="14"/>
      <c r="C68" s="14"/>
      <c r="D68" s="28">
        <f>SUMIF(E68:E72,7,D68:D72)</f>
        <v>639600</v>
      </c>
      <c r="E68" s="1">
        <v>6</v>
      </c>
      <c r="G68" s="13"/>
      <c r="H68" s="13"/>
      <c r="I68" s="13"/>
      <c r="J68" s="93"/>
      <c r="K68" s="13"/>
    </row>
    <row r="69" spans="1:11" hidden="1" outlineLevel="4" x14ac:dyDescent="0.2">
      <c r="A69" s="25" t="s">
        <v>21</v>
      </c>
      <c r="B69" s="14"/>
      <c r="C69" s="14"/>
      <c r="D69" s="28">
        <f>SUMIF(E69:E70,8,D69:D70)</f>
        <v>24000</v>
      </c>
      <c r="E69" s="1">
        <v>7</v>
      </c>
      <c r="G69" s="13"/>
      <c r="H69" s="13"/>
      <c r="I69" s="13"/>
      <c r="J69" s="93"/>
      <c r="K69" s="13"/>
    </row>
    <row r="70" spans="1:11" hidden="1" outlineLevel="5" x14ac:dyDescent="0.2">
      <c r="A70" s="33" t="s">
        <v>48</v>
      </c>
      <c r="B70" s="14">
        <v>0</v>
      </c>
      <c r="C70" s="14" t="s">
        <v>49</v>
      </c>
      <c r="D70" s="28">
        <v>24000</v>
      </c>
      <c r="E70" s="1">
        <v>8</v>
      </c>
      <c r="G70" s="13"/>
      <c r="H70" s="13"/>
      <c r="I70" s="13"/>
      <c r="J70" s="93"/>
      <c r="K70" s="13"/>
    </row>
    <row r="71" spans="1:11" hidden="1" outlineLevel="4" x14ac:dyDescent="0.2">
      <c r="A71" s="25" t="s">
        <v>28</v>
      </c>
      <c r="B71" s="14">
        <v>0</v>
      </c>
      <c r="C71" s="14" t="s">
        <v>23</v>
      </c>
      <c r="D71" s="28">
        <v>150600</v>
      </c>
      <c r="E71" s="1">
        <v>7</v>
      </c>
      <c r="G71" s="13"/>
      <c r="H71" s="13"/>
      <c r="I71" s="13"/>
      <c r="J71" s="93"/>
      <c r="K71" s="13"/>
    </row>
    <row r="72" spans="1:11" hidden="1" outlineLevel="4" x14ac:dyDescent="0.2">
      <c r="A72" s="25" t="s">
        <v>34</v>
      </c>
      <c r="B72" s="14">
        <v>0</v>
      </c>
      <c r="C72" s="14" t="s">
        <v>23</v>
      </c>
      <c r="D72" s="28">
        <v>465000</v>
      </c>
      <c r="E72" s="1">
        <v>7</v>
      </c>
      <c r="G72" s="13"/>
      <c r="H72" s="13"/>
      <c r="I72" s="13"/>
      <c r="J72" s="93"/>
      <c r="K72" s="13"/>
    </row>
    <row r="73" spans="1:11" outlineLevel="2" collapsed="1" x14ac:dyDescent="0.2">
      <c r="A73" s="23" t="s">
        <v>50</v>
      </c>
      <c r="B73" s="14"/>
      <c r="C73" s="14"/>
      <c r="D73" s="28">
        <f>SUMIF(E73:E74,6,D73:D74)</f>
        <v>100400</v>
      </c>
      <c r="E73" s="1">
        <v>5</v>
      </c>
      <c r="G73" s="88">
        <v>100400</v>
      </c>
      <c r="H73" s="89">
        <f>D73-G73</f>
        <v>0</v>
      </c>
      <c r="I73" s="97" t="s">
        <v>288</v>
      </c>
      <c r="J73" s="95">
        <v>24838</v>
      </c>
      <c r="K73" s="13"/>
    </row>
    <row r="74" spans="1:11" hidden="1" outlineLevel="3" x14ac:dyDescent="0.2">
      <c r="A74" s="24" t="s">
        <v>20</v>
      </c>
      <c r="B74" s="14"/>
      <c r="C74" s="14"/>
      <c r="D74" s="28">
        <f>SUMIF(E74:E75,7,D74:D75)</f>
        <v>100400</v>
      </c>
      <c r="E74" s="1">
        <v>6</v>
      </c>
      <c r="G74" s="13"/>
      <c r="H74" s="13"/>
      <c r="I74" s="13"/>
      <c r="J74" s="93"/>
      <c r="K74" s="13"/>
    </row>
    <row r="75" spans="1:11" hidden="1" outlineLevel="4" x14ac:dyDescent="0.2">
      <c r="A75" s="25" t="s">
        <v>28</v>
      </c>
      <c r="B75" s="14">
        <v>0</v>
      </c>
      <c r="C75" s="14" t="s">
        <v>23</v>
      </c>
      <c r="D75" s="28">
        <v>100400</v>
      </c>
      <c r="E75" s="1">
        <v>7</v>
      </c>
      <c r="G75" s="13"/>
      <c r="H75" s="13"/>
      <c r="I75" s="13"/>
      <c r="J75" s="93"/>
      <c r="K75" s="13"/>
    </row>
    <row r="76" spans="1:11" ht="46.5" outlineLevel="1" x14ac:dyDescent="0.2">
      <c r="A76" s="22" t="s">
        <v>51</v>
      </c>
      <c r="B76" s="17"/>
      <c r="C76" s="17"/>
      <c r="D76" s="30">
        <f>SUMIF(E76:E77,5,D76:D77)</f>
        <v>9994000</v>
      </c>
      <c r="E76" s="98">
        <v>4</v>
      </c>
      <c r="F76" s="98"/>
      <c r="G76" s="91">
        <f>G77</f>
        <v>0</v>
      </c>
      <c r="H76" s="92">
        <f>H77</f>
        <v>9994000</v>
      </c>
      <c r="I76" s="91"/>
      <c r="J76" s="94"/>
      <c r="K76" s="91" t="s">
        <v>257</v>
      </c>
    </row>
    <row r="77" spans="1:11" ht="46.5" outlineLevel="2" collapsed="1" x14ac:dyDescent="0.2">
      <c r="A77" s="23" t="s">
        <v>52</v>
      </c>
      <c r="B77" s="14"/>
      <c r="C77" s="14"/>
      <c r="D77" s="28">
        <f>SUMIF(E77:E78,6,D77:D78)</f>
        <v>9994000</v>
      </c>
      <c r="E77" s="1">
        <v>5</v>
      </c>
      <c r="G77" s="13">
        <v>0</v>
      </c>
      <c r="H77" s="89">
        <f>D77-G77</f>
        <v>9994000</v>
      </c>
      <c r="I77" s="13" t="s">
        <v>289</v>
      </c>
      <c r="J77" s="93" t="s">
        <v>290</v>
      </c>
      <c r="K77" s="13"/>
    </row>
    <row r="78" spans="1:11" hidden="1" outlineLevel="3" x14ac:dyDescent="0.2">
      <c r="A78" s="24" t="s">
        <v>13</v>
      </c>
      <c r="B78" s="14"/>
      <c r="C78" s="14"/>
      <c r="D78" s="28">
        <f>SUMIF(E78:E79,7,D78:D79)</f>
        <v>9994000</v>
      </c>
      <c r="E78" s="1">
        <v>6</v>
      </c>
      <c r="G78" s="13"/>
      <c r="H78" s="13"/>
      <c r="I78" s="13"/>
      <c r="J78" s="93"/>
      <c r="K78" s="13"/>
    </row>
    <row r="79" spans="1:11" ht="46.5" hidden="1" outlineLevel="4" x14ac:dyDescent="0.2">
      <c r="A79" s="25" t="s">
        <v>53</v>
      </c>
      <c r="B79" s="14">
        <v>1</v>
      </c>
      <c r="C79" s="14" t="s">
        <v>31</v>
      </c>
      <c r="D79" s="28">
        <v>9994000</v>
      </c>
      <c r="E79" s="1">
        <v>7</v>
      </c>
      <c r="G79" s="13"/>
      <c r="H79" s="13"/>
      <c r="I79" s="13"/>
      <c r="J79" s="93"/>
      <c r="K79" s="13"/>
    </row>
    <row r="80" spans="1:11" x14ac:dyDescent="0.2">
      <c r="A80" s="100" t="s">
        <v>243</v>
      </c>
      <c r="B80" s="101"/>
      <c r="C80" s="101"/>
      <c r="D80" s="102">
        <f>SUMIF(E80:E118,4,D80:D118)</f>
        <v>82543400</v>
      </c>
      <c r="E80" s="103">
        <v>3</v>
      </c>
      <c r="F80" s="103"/>
      <c r="G80" s="109">
        <f>G81+G96+G105+G114+G118</f>
        <v>3131250</v>
      </c>
      <c r="H80" s="108">
        <f>H81+H96+H105+H114+H118</f>
        <v>79412150</v>
      </c>
      <c r="I80" s="106"/>
      <c r="J80" s="107"/>
      <c r="K80" s="106"/>
    </row>
    <row r="81" spans="1:11" outlineLevel="1" x14ac:dyDescent="0.2">
      <c r="A81" s="22" t="s">
        <v>55</v>
      </c>
      <c r="B81" s="17"/>
      <c r="C81" s="17"/>
      <c r="D81" s="30">
        <f>SUMIF(E81:E92,5,D81:D92)</f>
        <v>5523400</v>
      </c>
      <c r="E81" s="98">
        <v>4</v>
      </c>
      <c r="F81" s="98"/>
      <c r="G81" s="99">
        <f>G82</f>
        <v>93000</v>
      </c>
      <c r="H81" s="92">
        <f>H82+H88+H92</f>
        <v>5430400</v>
      </c>
      <c r="I81" s="91"/>
      <c r="J81" s="94"/>
      <c r="K81" s="91"/>
    </row>
    <row r="82" spans="1:11" outlineLevel="2" collapsed="1" x14ac:dyDescent="0.2">
      <c r="A82" s="23" t="s">
        <v>56</v>
      </c>
      <c r="B82" s="14"/>
      <c r="C82" s="14"/>
      <c r="D82" s="28">
        <f>SUMIF(E82:E83,6,D82:D83)</f>
        <v>1073400</v>
      </c>
      <c r="E82" s="1">
        <v>5</v>
      </c>
      <c r="G82" s="88">
        <v>93000</v>
      </c>
      <c r="H82" s="89">
        <f>D82-G82</f>
        <v>980400</v>
      </c>
      <c r="I82" s="13" t="s">
        <v>283</v>
      </c>
      <c r="J82" s="93" t="s">
        <v>291</v>
      </c>
      <c r="K82" s="13" t="s">
        <v>270</v>
      </c>
    </row>
    <row r="83" spans="1:11" hidden="1" outlineLevel="3" x14ac:dyDescent="0.2">
      <c r="A83" s="24" t="s">
        <v>20</v>
      </c>
      <c r="B83" s="14"/>
      <c r="C83" s="14"/>
      <c r="D83" s="28">
        <f>SUMIF(E83:E87,7,D83:D87)</f>
        <v>1073400</v>
      </c>
      <c r="E83" s="1">
        <v>6</v>
      </c>
      <c r="G83" s="13"/>
      <c r="H83" s="13"/>
      <c r="I83" s="13"/>
      <c r="J83" s="93"/>
      <c r="K83" s="13"/>
    </row>
    <row r="84" spans="1:11" hidden="1" outlineLevel="4" x14ac:dyDescent="0.2">
      <c r="A84" s="25" t="s">
        <v>21</v>
      </c>
      <c r="B84" s="14"/>
      <c r="C84" s="14"/>
      <c r="D84" s="28">
        <f>SUMIF(E84:E86,8,D84:D86)</f>
        <v>960000</v>
      </c>
      <c r="E84" s="1">
        <v>7</v>
      </c>
      <c r="G84" s="13"/>
      <c r="H84" s="13"/>
      <c r="I84" s="13"/>
      <c r="J84" s="93"/>
      <c r="K84" s="13"/>
    </row>
    <row r="85" spans="1:11" hidden="1" outlineLevel="5" x14ac:dyDescent="0.2">
      <c r="A85" s="33" t="s">
        <v>57</v>
      </c>
      <c r="B85" s="14">
        <v>0</v>
      </c>
      <c r="C85" s="14" t="s">
        <v>58</v>
      </c>
      <c r="D85" s="28">
        <v>240000</v>
      </c>
      <c r="E85" s="1">
        <v>8</v>
      </c>
      <c r="G85" s="13"/>
      <c r="H85" s="13"/>
      <c r="I85" s="13"/>
      <c r="J85" s="93"/>
      <c r="K85" s="13"/>
    </row>
    <row r="86" spans="1:11" ht="46.5" hidden="1" outlineLevel="5" x14ac:dyDescent="0.2">
      <c r="A86" s="33" t="s">
        <v>59</v>
      </c>
      <c r="B86" s="14">
        <v>0</v>
      </c>
      <c r="C86" s="14" t="s">
        <v>58</v>
      </c>
      <c r="D86" s="28">
        <v>720000</v>
      </c>
      <c r="E86" s="1">
        <v>8</v>
      </c>
      <c r="G86" s="13"/>
      <c r="H86" s="13"/>
      <c r="I86" s="13"/>
      <c r="J86" s="93"/>
      <c r="K86" s="13"/>
    </row>
    <row r="87" spans="1:11" hidden="1" outlineLevel="4" x14ac:dyDescent="0.2">
      <c r="A87" s="25" t="s">
        <v>28</v>
      </c>
      <c r="B87" s="14">
        <v>0</v>
      </c>
      <c r="C87" s="14" t="s">
        <v>23</v>
      </c>
      <c r="D87" s="28">
        <v>113400</v>
      </c>
      <c r="E87" s="1">
        <v>7</v>
      </c>
      <c r="G87" s="13"/>
      <c r="H87" s="13"/>
      <c r="I87" s="13"/>
      <c r="J87" s="93"/>
      <c r="K87" s="13"/>
    </row>
    <row r="88" spans="1:11" ht="46.5" outlineLevel="2" collapsed="1" x14ac:dyDescent="0.2">
      <c r="A88" s="23" t="s">
        <v>60</v>
      </c>
      <c r="B88" s="14"/>
      <c r="C88" s="14"/>
      <c r="D88" s="28">
        <f>SUMIF(E88:E89,6,D88:D89)</f>
        <v>3650000</v>
      </c>
      <c r="E88" s="1">
        <v>5</v>
      </c>
      <c r="G88" s="13">
        <v>0</v>
      </c>
      <c r="H88" s="89">
        <f>D88-G88</f>
        <v>3650000</v>
      </c>
      <c r="I88" s="13" t="s">
        <v>283</v>
      </c>
      <c r="J88" s="95">
        <v>24929</v>
      </c>
      <c r="K88" s="13" t="s">
        <v>271</v>
      </c>
    </row>
    <row r="89" spans="1:11" hidden="1" outlineLevel="3" x14ac:dyDescent="0.2">
      <c r="A89" s="24" t="s">
        <v>20</v>
      </c>
      <c r="B89" s="14"/>
      <c r="C89" s="14"/>
      <c r="D89" s="28">
        <f>SUMIF(E89:E90,7,D89:D90)</f>
        <v>3650000</v>
      </c>
      <c r="E89" s="1">
        <v>6</v>
      </c>
      <c r="G89" s="13"/>
      <c r="H89" s="13"/>
      <c r="I89" s="13"/>
      <c r="J89" s="93"/>
      <c r="K89" s="13"/>
    </row>
    <row r="90" spans="1:11" hidden="1" outlineLevel="4" x14ac:dyDescent="0.2">
      <c r="A90" s="25" t="s">
        <v>21</v>
      </c>
      <c r="B90" s="14"/>
      <c r="C90" s="14"/>
      <c r="D90" s="28">
        <f>SUMIF(E90:E91,8,D90:D91)</f>
        <v>3650000</v>
      </c>
      <c r="E90" s="1">
        <v>7</v>
      </c>
      <c r="G90" s="13"/>
      <c r="H90" s="13"/>
      <c r="I90" s="13"/>
      <c r="J90" s="93"/>
      <c r="K90" s="13"/>
    </row>
    <row r="91" spans="1:11" hidden="1" outlineLevel="5" x14ac:dyDescent="0.2">
      <c r="A91" s="33" t="s">
        <v>61</v>
      </c>
      <c r="B91" s="14">
        <v>0</v>
      </c>
      <c r="C91" s="14" t="s">
        <v>23</v>
      </c>
      <c r="D91" s="28">
        <v>3650000</v>
      </c>
      <c r="E91" s="1">
        <v>8</v>
      </c>
      <c r="G91" s="13"/>
      <c r="H91" s="13"/>
      <c r="I91" s="13"/>
      <c r="J91" s="93"/>
      <c r="K91" s="13"/>
    </row>
    <row r="92" spans="1:11" ht="46.5" outlineLevel="2" collapsed="1" x14ac:dyDescent="0.2">
      <c r="A92" s="23" t="s">
        <v>62</v>
      </c>
      <c r="B92" s="14"/>
      <c r="C92" s="14"/>
      <c r="D92" s="28">
        <f>SUMIF(E92:E93,6,D92:D93)</f>
        <v>800000</v>
      </c>
      <c r="E92" s="1">
        <v>5</v>
      </c>
      <c r="G92" s="13">
        <v>0</v>
      </c>
      <c r="H92" s="89">
        <f>D92-G92</f>
        <v>800000</v>
      </c>
      <c r="I92" s="13" t="s">
        <v>283</v>
      </c>
      <c r="J92" s="95" t="s">
        <v>292</v>
      </c>
      <c r="K92" s="13" t="s">
        <v>271</v>
      </c>
    </row>
    <row r="93" spans="1:11" hidden="1" outlineLevel="3" x14ac:dyDescent="0.2">
      <c r="A93" s="24" t="s">
        <v>20</v>
      </c>
      <c r="B93" s="14"/>
      <c r="C93" s="14"/>
      <c r="D93" s="28">
        <f>SUMIF(E93:E94,7,D93:D94)</f>
        <v>800000</v>
      </c>
      <c r="E93" s="1">
        <v>6</v>
      </c>
      <c r="G93" s="13"/>
      <c r="H93" s="13"/>
      <c r="I93" s="13"/>
      <c r="J93" s="93"/>
      <c r="K93" s="13"/>
    </row>
    <row r="94" spans="1:11" hidden="1" outlineLevel="4" x14ac:dyDescent="0.2">
      <c r="A94" s="25" t="s">
        <v>21</v>
      </c>
      <c r="B94" s="14"/>
      <c r="C94" s="14"/>
      <c r="D94" s="28">
        <f>SUMIF(E94:E95,8,D94:D95)</f>
        <v>800000</v>
      </c>
      <c r="E94" s="1">
        <v>7</v>
      </c>
      <c r="G94" s="13"/>
      <c r="H94" s="13"/>
      <c r="I94" s="13"/>
      <c r="J94" s="93"/>
      <c r="K94" s="13"/>
    </row>
    <row r="95" spans="1:11" hidden="1" outlineLevel="5" x14ac:dyDescent="0.2">
      <c r="A95" s="33" t="s">
        <v>63</v>
      </c>
      <c r="B95" s="14">
        <v>0</v>
      </c>
      <c r="C95" s="14" t="s">
        <v>23</v>
      </c>
      <c r="D95" s="28">
        <v>800000</v>
      </c>
      <c r="E95" s="1">
        <v>8</v>
      </c>
      <c r="G95" s="13"/>
      <c r="H95" s="13"/>
      <c r="I95" s="13"/>
      <c r="J95" s="93"/>
      <c r="K95" s="13"/>
    </row>
    <row r="96" spans="1:11" ht="46.5" outlineLevel="1" x14ac:dyDescent="0.2">
      <c r="A96" s="22" t="s">
        <v>64</v>
      </c>
      <c r="B96" s="17"/>
      <c r="C96" s="17"/>
      <c r="D96" s="30">
        <f>SUMIF(E96:E101,5,D96:D101)</f>
        <v>4984000</v>
      </c>
      <c r="E96" s="98">
        <v>4</v>
      </c>
      <c r="F96" s="98"/>
      <c r="G96" s="91">
        <f>G97</f>
        <v>0</v>
      </c>
      <c r="H96" s="92">
        <f>H97+H101</f>
        <v>4984000</v>
      </c>
      <c r="I96" s="91"/>
      <c r="J96" s="94"/>
      <c r="K96" s="91" t="s">
        <v>271</v>
      </c>
    </row>
    <row r="97" spans="1:11" outlineLevel="2" collapsed="1" x14ac:dyDescent="0.2">
      <c r="A97" s="23" t="s">
        <v>65</v>
      </c>
      <c r="B97" s="14"/>
      <c r="C97" s="14"/>
      <c r="D97" s="28">
        <f>SUMIF(E97:E98,6,D97:D98)</f>
        <v>4300000</v>
      </c>
      <c r="E97" s="1">
        <v>5</v>
      </c>
      <c r="G97" s="13">
        <v>0</v>
      </c>
      <c r="H97" s="89">
        <f>D97-G97</f>
        <v>4300000</v>
      </c>
      <c r="I97" s="13" t="s">
        <v>283</v>
      </c>
      <c r="J97" s="93" t="s">
        <v>293</v>
      </c>
      <c r="K97" s="13"/>
    </row>
    <row r="98" spans="1:11" hidden="1" outlineLevel="3" x14ac:dyDescent="0.2">
      <c r="A98" s="24" t="s">
        <v>20</v>
      </c>
      <c r="B98" s="14"/>
      <c r="C98" s="14"/>
      <c r="D98" s="28">
        <f>SUMIF(E98:E99,7,D98:D99)</f>
        <v>4300000</v>
      </c>
      <c r="E98" s="1">
        <v>6</v>
      </c>
      <c r="G98" s="13"/>
      <c r="H98" s="13"/>
      <c r="I98" s="13"/>
      <c r="J98" s="93"/>
      <c r="K98" s="13"/>
    </row>
    <row r="99" spans="1:11" hidden="1" outlineLevel="4" x14ac:dyDescent="0.2">
      <c r="A99" s="25" t="s">
        <v>21</v>
      </c>
      <c r="B99" s="14"/>
      <c r="C99" s="14"/>
      <c r="D99" s="28">
        <f>SUMIF(E99:E100,8,D99:D100)</f>
        <v>4300000</v>
      </c>
      <c r="E99" s="1">
        <v>7</v>
      </c>
      <c r="G99" s="13"/>
      <c r="H99" s="13"/>
      <c r="I99" s="13"/>
      <c r="J99" s="93"/>
      <c r="K99" s="13"/>
    </row>
    <row r="100" spans="1:11" hidden="1" outlineLevel="5" x14ac:dyDescent="0.2">
      <c r="A100" s="33" t="s">
        <v>66</v>
      </c>
      <c r="B100" s="14">
        <v>0</v>
      </c>
      <c r="C100" s="14" t="s">
        <v>23</v>
      </c>
      <c r="D100" s="28">
        <v>4300000</v>
      </c>
      <c r="E100" s="1">
        <v>8</v>
      </c>
      <c r="G100" s="13"/>
      <c r="H100" s="13"/>
      <c r="I100" s="13"/>
      <c r="J100" s="93"/>
      <c r="K100" s="13"/>
    </row>
    <row r="101" spans="1:11" outlineLevel="2" collapsed="1" x14ac:dyDescent="0.2">
      <c r="A101" s="23" t="s">
        <v>67</v>
      </c>
      <c r="B101" s="14"/>
      <c r="C101" s="14"/>
      <c r="D101" s="28">
        <f>SUMIF(E101:E102,6,D101:D102)</f>
        <v>684000</v>
      </c>
      <c r="E101" s="1">
        <v>5</v>
      </c>
      <c r="G101" s="13">
        <v>0</v>
      </c>
      <c r="H101" s="89">
        <f>D101-G101</f>
        <v>684000</v>
      </c>
      <c r="I101" s="13" t="s">
        <v>283</v>
      </c>
      <c r="J101" s="95" t="s">
        <v>292</v>
      </c>
      <c r="K101" s="13"/>
    </row>
    <row r="102" spans="1:11" hidden="1" outlineLevel="3" x14ac:dyDescent="0.2">
      <c r="A102" s="24" t="s">
        <v>20</v>
      </c>
      <c r="B102" s="14"/>
      <c r="C102" s="14"/>
      <c r="D102" s="28">
        <f>SUMIF(E102:E103,7,D102:D103)</f>
        <v>684000</v>
      </c>
      <c r="E102" s="1">
        <v>6</v>
      </c>
      <c r="G102" s="13"/>
      <c r="H102" s="13"/>
      <c r="I102" s="13"/>
      <c r="J102" s="93"/>
      <c r="K102" s="13"/>
    </row>
    <row r="103" spans="1:11" hidden="1" outlineLevel="4" x14ac:dyDescent="0.2">
      <c r="A103" s="25" t="s">
        <v>21</v>
      </c>
      <c r="B103" s="14"/>
      <c r="C103" s="14"/>
      <c r="D103" s="28">
        <f>SUMIF(E103:E104,8,D103:D104)</f>
        <v>684000</v>
      </c>
      <c r="E103" s="1">
        <v>7</v>
      </c>
      <c r="G103" s="13"/>
      <c r="H103" s="13"/>
      <c r="I103" s="13"/>
      <c r="J103" s="93"/>
      <c r="K103" s="13"/>
    </row>
    <row r="104" spans="1:11" hidden="1" outlineLevel="5" x14ac:dyDescent="0.2">
      <c r="A104" s="33" t="s">
        <v>68</v>
      </c>
      <c r="B104" s="14">
        <v>0</v>
      </c>
      <c r="C104" s="14" t="s">
        <v>23</v>
      </c>
      <c r="D104" s="28">
        <v>684000</v>
      </c>
      <c r="E104" s="1">
        <v>8</v>
      </c>
      <c r="G104" s="13"/>
      <c r="H104" s="13"/>
      <c r="I104" s="13"/>
      <c r="J104" s="93"/>
      <c r="K104" s="13"/>
    </row>
    <row r="105" spans="1:11" ht="46.5" outlineLevel="1" x14ac:dyDescent="0.2">
      <c r="A105" s="22" t="s">
        <v>69</v>
      </c>
      <c r="B105" s="17"/>
      <c r="C105" s="17"/>
      <c r="D105" s="30">
        <f>SUMIF(E105:E110,5,D105:D110)</f>
        <v>5036000</v>
      </c>
      <c r="E105" s="1">
        <v>4</v>
      </c>
      <c r="G105" s="99">
        <f>G106+G110</f>
        <v>3038250</v>
      </c>
      <c r="H105" s="92">
        <f>H106+H110</f>
        <v>1997750</v>
      </c>
      <c r="I105" s="91"/>
      <c r="J105" s="94"/>
      <c r="K105" s="91" t="s">
        <v>272</v>
      </c>
    </row>
    <row r="106" spans="1:11" ht="46.5" outlineLevel="2" collapsed="1" x14ac:dyDescent="0.2">
      <c r="A106" s="23" t="s">
        <v>70</v>
      </c>
      <c r="B106" s="14"/>
      <c r="C106" s="14"/>
      <c r="D106" s="28">
        <f>SUMIF(E106:E107,6,D106:D107)</f>
        <v>3886000</v>
      </c>
      <c r="E106" s="1">
        <v>5</v>
      </c>
      <c r="G106" s="88">
        <v>2950000</v>
      </c>
      <c r="H106" s="89">
        <f>D106-G106</f>
        <v>936000</v>
      </c>
      <c r="I106" s="13" t="s">
        <v>283</v>
      </c>
      <c r="J106" s="93" t="s">
        <v>294</v>
      </c>
      <c r="K106" s="13" t="s">
        <v>272</v>
      </c>
    </row>
    <row r="107" spans="1:11" hidden="1" outlineLevel="3" x14ac:dyDescent="0.2">
      <c r="A107" s="24" t="s">
        <v>20</v>
      </c>
      <c r="B107" s="14"/>
      <c r="C107" s="14"/>
      <c r="D107" s="28">
        <f>SUMIF(E107:E108,7,D107:D108)</f>
        <v>3886000</v>
      </c>
      <c r="E107" s="1">
        <v>6</v>
      </c>
      <c r="G107" s="13"/>
      <c r="H107" s="13"/>
      <c r="I107" s="13"/>
      <c r="J107" s="93"/>
      <c r="K107" s="13"/>
    </row>
    <row r="108" spans="1:11" hidden="1" outlineLevel="4" x14ac:dyDescent="0.2">
      <c r="A108" s="25" t="s">
        <v>21</v>
      </c>
      <c r="B108" s="14"/>
      <c r="C108" s="14"/>
      <c r="D108" s="28">
        <f>SUMIF(E108:E109,8,D108:D109)</f>
        <v>3886000</v>
      </c>
      <c r="E108" s="1">
        <v>7</v>
      </c>
      <c r="G108" s="13"/>
      <c r="H108" s="13"/>
      <c r="I108" s="13"/>
      <c r="J108" s="93"/>
      <c r="K108" s="13"/>
    </row>
    <row r="109" spans="1:11" hidden="1" outlineLevel="5" x14ac:dyDescent="0.2">
      <c r="A109" s="33" t="s">
        <v>71</v>
      </c>
      <c r="B109" s="14">
        <v>0</v>
      </c>
      <c r="C109" s="14" t="s">
        <v>23</v>
      </c>
      <c r="D109" s="28">
        <v>3886000</v>
      </c>
      <c r="E109" s="1">
        <v>8</v>
      </c>
      <c r="G109" s="13"/>
      <c r="H109" s="13"/>
      <c r="I109" s="13"/>
      <c r="J109" s="93"/>
      <c r="K109" s="13"/>
    </row>
    <row r="110" spans="1:11" ht="46.5" outlineLevel="2" collapsed="1" x14ac:dyDescent="0.2">
      <c r="A110" s="23" t="s">
        <v>72</v>
      </c>
      <c r="B110" s="14"/>
      <c r="C110" s="14"/>
      <c r="D110" s="28">
        <f>SUMIF(E110:E111,6,D110:D111)</f>
        <v>1150000</v>
      </c>
      <c r="E110" s="1">
        <v>5</v>
      </c>
      <c r="G110" s="88">
        <v>88250</v>
      </c>
      <c r="H110" s="89">
        <f>D110-G110</f>
        <v>1061750</v>
      </c>
      <c r="I110" s="13" t="s">
        <v>283</v>
      </c>
      <c r="J110" s="93" t="s">
        <v>295</v>
      </c>
      <c r="K110" s="13" t="s">
        <v>272</v>
      </c>
    </row>
    <row r="111" spans="1:11" hidden="1" outlineLevel="3" x14ac:dyDescent="0.2">
      <c r="A111" s="24" t="s">
        <v>20</v>
      </c>
      <c r="B111" s="14"/>
      <c r="C111" s="14"/>
      <c r="D111" s="28">
        <f>SUMIF(E111:E112,7,D111:D112)</f>
        <v>1150000</v>
      </c>
      <c r="E111" s="1">
        <v>6</v>
      </c>
      <c r="G111" s="13"/>
      <c r="H111" s="13"/>
      <c r="I111" s="13"/>
      <c r="J111" s="93"/>
      <c r="K111" s="13"/>
    </row>
    <row r="112" spans="1:11" hidden="1" outlineLevel="4" x14ac:dyDescent="0.2">
      <c r="A112" s="25" t="s">
        <v>21</v>
      </c>
      <c r="B112" s="14"/>
      <c r="C112" s="14"/>
      <c r="D112" s="28">
        <f>SUMIF(E112:E113,8,D112:D113)</f>
        <v>1150000</v>
      </c>
      <c r="E112" s="1">
        <v>7</v>
      </c>
      <c r="G112" s="13"/>
      <c r="H112" s="13"/>
      <c r="I112" s="13"/>
      <c r="J112" s="93"/>
      <c r="K112" s="13"/>
    </row>
    <row r="113" spans="1:11" hidden="1" outlineLevel="5" x14ac:dyDescent="0.2">
      <c r="A113" s="33" t="s">
        <v>73</v>
      </c>
      <c r="B113" s="14">
        <v>0</v>
      </c>
      <c r="C113" s="14" t="s">
        <v>23</v>
      </c>
      <c r="D113" s="28">
        <v>1150000</v>
      </c>
      <c r="E113" s="1">
        <v>8</v>
      </c>
      <c r="G113" s="13"/>
      <c r="H113" s="13"/>
      <c r="I113" s="13"/>
      <c r="J113" s="93"/>
      <c r="K113" s="13"/>
    </row>
    <row r="114" spans="1:11" ht="46.5" outlineLevel="1" x14ac:dyDescent="0.2">
      <c r="A114" s="22" t="s">
        <v>74</v>
      </c>
      <c r="B114" s="17"/>
      <c r="C114" s="17"/>
      <c r="D114" s="30">
        <f>SUMIF(E114:E115,5,D114:D115)</f>
        <v>42000000</v>
      </c>
      <c r="E114" s="98">
        <v>4</v>
      </c>
      <c r="F114" s="98"/>
      <c r="G114" s="91">
        <f>G115</f>
        <v>0</v>
      </c>
      <c r="H114" s="92">
        <f>H115</f>
        <v>42000000</v>
      </c>
      <c r="I114" s="91"/>
      <c r="J114" s="94"/>
      <c r="K114" s="91" t="s">
        <v>261</v>
      </c>
    </row>
    <row r="115" spans="1:11" ht="46.5" outlineLevel="2" collapsed="1" x14ac:dyDescent="0.2">
      <c r="A115" s="23" t="s">
        <v>75</v>
      </c>
      <c r="B115" s="14"/>
      <c r="C115" s="14"/>
      <c r="D115" s="28">
        <f>SUMIF(E115:E116,6,D115:D116)</f>
        <v>42000000</v>
      </c>
      <c r="E115" s="1">
        <v>5</v>
      </c>
      <c r="G115" s="13">
        <v>0</v>
      </c>
      <c r="H115" s="89">
        <f>D115-G115</f>
        <v>42000000</v>
      </c>
      <c r="I115" s="13" t="s">
        <v>283</v>
      </c>
      <c r="J115" s="93" t="s">
        <v>296</v>
      </c>
      <c r="K115" s="13"/>
    </row>
    <row r="116" spans="1:11" hidden="1" outlineLevel="3" x14ac:dyDescent="0.2">
      <c r="A116" s="24" t="s">
        <v>13</v>
      </c>
      <c r="B116" s="14"/>
      <c r="C116" s="14"/>
      <c r="D116" s="28">
        <f>SUMIF(E116:E117,7,D116:D117)</f>
        <v>42000000</v>
      </c>
      <c r="E116" s="1">
        <v>6</v>
      </c>
      <c r="G116" s="13"/>
      <c r="H116" s="13"/>
      <c r="I116" s="13"/>
      <c r="J116" s="93"/>
      <c r="K116" s="13"/>
    </row>
    <row r="117" spans="1:11" ht="46.5" hidden="1" outlineLevel="4" x14ac:dyDescent="0.2">
      <c r="A117" s="25" t="s">
        <v>76</v>
      </c>
      <c r="B117" s="14">
        <v>1</v>
      </c>
      <c r="C117" s="14" t="s">
        <v>31</v>
      </c>
      <c r="D117" s="28">
        <v>42000000</v>
      </c>
      <c r="E117" s="1">
        <v>7</v>
      </c>
      <c r="G117" s="13"/>
      <c r="H117" s="13"/>
      <c r="I117" s="13"/>
      <c r="J117" s="93"/>
      <c r="K117" s="13"/>
    </row>
    <row r="118" spans="1:11" ht="46.5" outlineLevel="1" x14ac:dyDescent="0.2">
      <c r="A118" s="22" t="s">
        <v>77</v>
      </c>
      <c r="B118" s="17"/>
      <c r="C118" s="17"/>
      <c r="D118" s="30">
        <f>SUMIF(E118:E119,5,D118:D119)</f>
        <v>25000000</v>
      </c>
      <c r="E118" s="98">
        <v>4</v>
      </c>
      <c r="F118" s="98"/>
      <c r="G118" s="92">
        <v>0</v>
      </c>
      <c r="H118" s="92">
        <f>H119</f>
        <v>25000000</v>
      </c>
      <c r="I118" s="91"/>
      <c r="J118" s="94"/>
      <c r="K118" s="91" t="s">
        <v>261</v>
      </c>
    </row>
    <row r="119" spans="1:11" ht="46.5" outlineLevel="2" collapsed="1" x14ac:dyDescent="0.2">
      <c r="A119" s="23" t="s">
        <v>78</v>
      </c>
      <c r="B119" s="14"/>
      <c r="C119" s="14"/>
      <c r="D119" s="28">
        <f>SUMIF(E119:E120,6,D119:D120)</f>
        <v>25000000</v>
      </c>
      <c r="E119" s="1">
        <v>5</v>
      </c>
      <c r="G119" s="89">
        <v>0</v>
      </c>
      <c r="H119" s="89">
        <f>D119-G119</f>
        <v>25000000</v>
      </c>
      <c r="I119" s="13" t="s">
        <v>283</v>
      </c>
      <c r="J119" s="93" t="s">
        <v>297</v>
      </c>
      <c r="K119" s="13"/>
    </row>
    <row r="120" spans="1:11" hidden="1" outlineLevel="3" x14ac:dyDescent="0.2">
      <c r="A120" s="24" t="s">
        <v>13</v>
      </c>
      <c r="B120" s="14"/>
      <c r="C120" s="14"/>
      <c r="D120" s="28">
        <f>SUMIF(E120:E121,7,D120:D121)</f>
        <v>25000000</v>
      </c>
      <c r="E120" s="1">
        <v>6</v>
      </c>
      <c r="G120" s="13"/>
      <c r="H120" s="13"/>
      <c r="I120" s="13"/>
      <c r="J120" s="93"/>
      <c r="K120" s="13"/>
    </row>
    <row r="121" spans="1:11" ht="46.5" hidden="1" outlineLevel="4" x14ac:dyDescent="0.2">
      <c r="A121" s="25" t="s">
        <v>79</v>
      </c>
      <c r="B121" s="14">
        <v>1</v>
      </c>
      <c r="C121" s="14" t="s">
        <v>31</v>
      </c>
      <c r="D121" s="28">
        <v>25000000</v>
      </c>
      <c r="E121" s="1">
        <v>7</v>
      </c>
      <c r="G121" s="13"/>
      <c r="H121" s="13"/>
      <c r="I121" s="13"/>
      <c r="J121" s="93"/>
      <c r="K121" s="13"/>
    </row>
    <row r="122" spans="1:11" x14ac:dyDescent="0.2">
      <c r="A122" s="100" t="s">
        <v>244</v>
      </c>
      <c r="B122" s="101"/>
      <c r="C122" s="101"/>
      <c r="D122" s="102">
        <f>SUMIF(E122:E182,4,D122:D182)</f>
        <v>14774600</v>
      </c>
      <c r="E122" s="103">
        <v>3</v>
      </c>
      <c r="F122" s="103"/>
      <c r="G122" s="105">
        <f>G123+G129+G182</f>
        <v>3540226.16</v>
      </c>
      <c r="H122" s="108">
        <f>H123+H129+H182</f>
        <v>11549448.84</v>
      </c>
      <c r="I122" s="106"/>
      <c r="J122" s="107"/>
      <c r="K122" s="106"/>
    </row>
    <row r="123" spans="1:11" outlineLevel="1" x14ac:dyDescent="0.2">
      <c r="A123" s="22" t="s">
        <v>81</v>
      </c>
      <c r="B123" s="17"/>
      <c r="C123" s="17"/>
      <c r="D123" s="30">
        <f>SUMIF(E123:E124,5,D123:D124)</f>
        <v>1741100</v>
      </c>
      <c r="E123" s="98">
        <v>4</v>
      </c>
      <c r="F123" s="98"/>
      <c r="G123" s="99">
        <f>G124</f>
        <v>315075</v>
      </c>
      <c r="H123" s="92">
        <f>H124</f>
        <v>1741100</v>
      </c>
      <c r="I123" s="91"/>
      <c r="J123" s="94"/>
      <c r="K123" s="91"/>
    </row>
    <row r="124" spans="1:11" outlineLevel="2" collapsed="1" x14ac:dyDescent="0.2">
      <c r="A124" s="23" t="s">
        <v>82</v>
      </c>
      <c r="B124" s="14"/>
      <c r="C124" s="14"/>
      <c r="D124" s="28">
        <f>SUMIF(E124:E125,6,D124:D125)</f>
        <v>1741100</v>
      </c>
      <c r="E124" s="1">
        <v>5</v>
      </c>
      <c r="G124" s="88">
        <v>315075</v>
      </c>
      <c r="H124" s="89">
        <f>D124</f>
        <v>1741100</v>
      </c>
      <c r="I124" s="13" t="s">
        <v>283</v>
      </c>
      <c r="J124" s="93" t="s">
        <v>298</v>
      </c>
      <c r="K124" s="13" t="s">
        <v>273</v>
      </c>
    </row>
    <row r="125" spans="1:11" hidden="1" outlineLevel="3" x14ac:dyDescent="0.2">
      <c r="A125" s="24" t="s">
        <v>20</v>
      </c>
      <c r="B125" s="14"/>
      <c r="C125" s="14"/>
      <c r="D125" s="28">
        <f>SUMIF(E125:E128,7,D125:D128)</f>
        <v>1741100</v>
      </c>
      <c r="E125" s="1">
        <v>6</v>
      </c>
      <c r="G125" s="13"/>
      <c r="H125" s="13"/>
      <c r="I125" s="13"/>
      <c r="J125" s="93"/>
      <c r="K125" s="13"/>
    </row>
    <row r="126" spans="1:11" hidden="1" outlineLevel="4" x14ac:dyDescent="0.2">
      <c r="A126" s="25" t="s">
        <v>21</v>
      </c>
      <c r="B126" s="14"/>
      <c r="C126" s="14"/>
      <c r="D126" s="28">
        <f>SUMIF(E126:E127,8,D126:D127)</f>
        <v>316600</v>
      </c>
      <c r="E126" s="1">
        <v>7</v>
      </c>
      <c r="G126" s="13"/>
      <c r="H126" s="13"/>
      <c r="I126" s="13"/>
      <c r="J126" s="93"/>
      <c r="K126" s="13"/>
    </row>
    <row r="127" spans="1:11" hidden="1" outlineLevel="5" x14ac:dyDescent="0.2">
      <c r="A127" s="33" t="s">
        <v>83</v>
      </c>
      <c r="B127" s="14">
        <v>0</v>
      </c>
      <c r="C127" s="14" t="s">
        <v>23</v>
      </c>
      <c r="D127" s="28">
        <v>316600</v>
      </c>
      <c r="E127" s="1">
        <v>8</v>
      </c>
      <c r="G127" s="13"/>
      <c r="H127" s="13"/>
      <c r="I127" s="13"/>
      <c r="J127" s="93"/>
      <c r="K127" s="13"/>
    </row>
    <row r="128" spans="1:11" hidden="1" outlineLevel="4" x14ac:dyDescent="0.2">
      <c r="A128" s="25" t="s">
        <v>28</v>
      </c>
      <c r="B128" s="14">
        <v>0</v>
      </c>
      <c r="C128" s="14" t="s">
        <v>23</v>
      </c>
      <c r="D128" s="28">
        <v>1424500</v>
      </c>
      <c r="E128" s="1">
        <v>7</v>
      </c>
      <c r="G128" s="13"/>
      <c r="H128" s="13"/>
      <c r="I128" s="13"/>
      <c r="J128" s="93"/>
      <c r="K128" s="13"/>
    </row>
    <row r="129" spans="1:11" ht="46.5" outlineLevel="1" x14ac:dyDescent="0.2">
      <c r="A129" s="22" t="s">
        <v>84</v>
      </c>
      <c r="B129" s="17"/>
      <c r="C129" s="17"/>
      <c r="D129" s="30">
        <f>SUMIF(E129:E179,5,D129:D179)</f>
        <v>4033500</v>
      </c>
      <c r="E129" s="98">
        <v>4</v>
      </c>
      <c r="F129" s="98"/>
      <c r="G129" s="99">
        <f>G130+G134+G138+G142+G146+G150+G154+G158+G162+G166+G170+G173+G176+G179</f>
        <v>739800</v>
      </c>
      <c r="H129" s="92">
        <f>H130+H134+H138+H142+H146+H150+H154+H158+H162+H166+H170+H173+H176+H179</f>
        <v>3293700</v>
      </c>
      <c r="I129" s="91"/>
      <c r="J129" s="94"/>
      <c r="K129" s="91" t="s">
        <v>274</v>
      </c>
    </row>
    <row r="130" spans="1:11" ht="46.5" outlineLevel="2" collapsed="1" x14ac:dyDescent="0.2">
      <c r="A130" s="23" t="s">
        <v>85</v>
      </c>
      <c r="B130" s="14"/>
      <c r="C130" s="14"/>
      <c r="D130" s="28">
        <f>SUMIF(E130:E131,6,D130:D131)</f>
        <v>60000</v>
      </c>
      <c r="E130" s="1">
        <v>5</v>
      </c>
      <c r="G130" s="88">
        <v>60000</v>
      </c>
      <c r="H130" s="89">
        <f>D130-G130</f>
        <v>0</v>
      </c>
      <c r="I130" s="97" t="s">
        <v>288</v>
      </c>
      <c r="J130" s="95">
        <v>24838</v>
      </c>
      <c r="K130" s="13"/>
    </row>
    <row r="131" spans="1:11" hidden="1" outlineLevel="3" x14ac:dyDescent="0.2">
      <c r="A131" s="24" t="s">
        <v>20</v>
      </c>
      <c r="B131" s="14"/>
      <c r="C131" s="14"/>
      <c r="D131" s="28">
        <f>SUMIF(E131:E132,7,D131:D132)</f>
        <v>60000</v>
      </c>
      <c r="E131" s="1">
        <v>6</v>
      </c>
      <c r="G131" s="13"/>
      <c r="H131" s="13"/>
      <c r="I131" s="13"/>
      <c r="J131" s="93"/>
      <c r="K131" s="13"/>
    </row>
    <row r="132" spans="1:11" hidden="1" outlineLevel="4" x14ac:dyDescent="0.2">
      <c r="A132" s="25" t="s">
        <v>21</v>
      </c>
      <c r="B132" s="14"/>
      <c r="C132" s="14"/>
      <c r="D132" s="28">
        <f>SUMIF(E132:E133,8,D132:D133)</f>
        <v>60000</v>
      </c>
      <c r="E132" s="1">
        <v>7</v>
      </c>
      <c r="G132" s="13"/>
      <c r="H132" s="13"/>
      <c r="I132" s="13"/>
      <c r="J132" s="93"/>
      <c r="K132" s="13"/>
    </row>
    <row r="133" spans="1:11" ht="46.5" hidden="1" outlineLevel="5" x14ac:dyDescent="0.2">
      <c r="A133" s="33" t="s">
        <v>86</v>
      </c>
      <c r="B133" s="14">
        <v>0</v>
      </c>
      <c r="C133" s="14" t="s">
        <v>23</v>
      </c>
      <c r="D133" s="28">
        <v>60000</v>
      </c>
      <c r="E133" s="1">
        <v>8</v>
      </c>
      <c r="G133" s="13"/>
      <c r="H133" s="13"/>
      <c r="I133" s="13"/>
      <c r="J133" s="93"/>
      <c r="K133" s="13"/>
    </row>
    <row r="134" spans="1:11" outlineLevel="2" collapsed="1" x14ac:dyDescent="0.2">
      <c r="A134" s="23" t="s">
        <v>87</v>
      </c>
      <c r="B134" s="14"/>
      <c r="C134" s="14"/>
      <c r="D134" s="28">
        <f>SUMIF(E134:E135,6,D134:D135)</f>
        <v>25000</v>
      </c>
      <c r="E134" s="1">
        <v>5</v>
      </c>
      <c r="G134" s="88">
        <v>25000</v>
      </c>
      <c r="H134" s="89">
        <f>D134-G134</f>
        <v>0</v>
      </c>
      <c r="I134" s="97" t="s">
        <v>288</v>
      </c>
      <c r="J134" s="95">
        <v>24807</v>
      </c>
      <c r="K134" s="13"/>
    </row>
    <row r="135" spans="1:11" hidden="1" outlineLevel="3" x14ac:dyDescent="0.2">
      <c r="A135" s="24" t="s">
        <v>20</v>
      </c>
      <c r="B135" s="14"/>
      <c r="C135" s="14"/>
      <c r="D135" s="28">
        <f>SUMIF(E135:E136,7,D135:D136)</f>
        <v>25000</v>
      </c>
      <c r="E135" s="1">
        <v>6</v>
      </c>
      <c r="G135" s="13"/>
      <c r="H135" s="13"/>
      <c r="I135" s="13"/>
      <c r="J135" s="93"/>
      <c r="K135" s="13"/>
    </row>
    <row r="136" spans="1:11" hidden="1" outlineLevel="4" x14ac:dyDescent="0.2">
      <c r="A136" s="25" t="s">
        <v>21</v>
      </c>
      <c r="B136" s="14"/>
      <c r="C136" s="14"/>
      <c r="D136" s="28">
        <f>SUMIF(E136:E137,8,D136:D137)</f>
        <v>25000</v>
      </c>
      <c r="E136" s="1">
        <v>7</v>
      </c>
      <c r="G136" s="13"/>
      <c r="H136" s="13"/>
      <c r="I136" s="13"/>
      <c r="J136" s="93"/>
      <c r="K136" s="13"/>
    </row>
    <row r="137" spans="1:11" hidden="1" outlineLevel="5" x14ac:dyDescent="0.2">
      <c r="A137" s="33" t="s">
        <v>88</v>
      </c>
      <c r="B137" s="14">
        <v>0</v>
      </c>
      <c r="C137" s="14" t="s">
        <v>23</v>
      </c>
      <c r="D137" s="28">
        <v>25000</v>
      </c>
      <c r="E137" s="1">
        <v>8</v>
      </c>
      <c r="G137" s="13"/>
      <c r="H137" s="13"/>
      <c r="I137" s="13"/>
      <c r="J137" s="93"/>
      <c r="K137" s="13"/>
    </row>
    <row r="138" spans="1:11" ht="46.5" outlineLevel="2" collapsed="1" x14ac:dyDescent="0.2">
      <c r="A138" s="23" t="s">
        <v>89</v>
      </c>
      <c r="B138" s="14"/>
      <c r="C138" s="14"/>
      <c r="D138" s="28">
        <f>SUMIF(E138:E139,6,D138:D139)</f>
        <v>60000</v>
      </c>
      <c r="E138" s="1">
        <v>5</v>
      </c>
      <c r="G138" s="88">
        <v>60000</v>
      </c>
      <c r="H138" s="89">
        <f>D138-G138</f>
        <v>0</v>
      </c>
      <c r="I138" s="97" t="s">
        <v>288</v>
      </c>
      <c r="J138" s="95">
        <v>24777</v>
      </c>
      <c r="K138" s="13"/>
    </row>
    <row r="139" spans="1:11" hidden="1" outlineLevel="3" x14ac:dyDescent="0.2">
      <c r="A139" s="24" t="s">
        <v>20</v>
      </c>
      <c r="B139" s="14"/>
      <c r="C139" s="14"/>
      <c r="D139" s="28">
        <f>SUMIF(E139:E140,7,D139:D140)</f>
        <v>60000</v>
      </c>
      <c r="E139" s="1">
        <v>6</v>
      </c>
      <c r="G139" s="13"/>
      <c r="H139" s="13"/>
      <c r="I139" s="13"/>
      <c r="J139" s="93"/>
      <c r="K139" s="13"/>
    </row>
    <row r="140" spans="1:11" hidden="1" outlineLevel="4" x14ac:dyDescent="0.2">
      <c r="A140" s="25" t="s">
        <v>21</v>
      </c>
      <c r="B140" s="14"/>
      <c r="C140" s="14"/>
      <c r="D140" s="28">
        <f>SUMIF(E140:E141,8,D140:D141)</f>
        <v>60000</v>
      </c>
      <c r="E140" s="1">
        <v>7</v>
      </c>
      <c r="G140" s="13"/>
      <c r="H140" s="13"/>
      <c r="I140" s="13"/>
      <c r="J140" s="93"/>
      <c r="K140" s="13"/>
    </row>
    <row r="141" spans="1:11" ht="46.5" hidden="1" outlineLevel="5" x14ac:dyDescent="0.2">
      <c r="A141" s="33" t="s">
        <v>90</v>
      </c>
      <c r="B141" s="14">
        <v>0</v>
      </c>
      <c r="C141" s="14" t="s">
        <v>23</v>
      </c>
      <c r="D141" s="28">
        <v>60000</v>
      </c>
      <c r="E141" s="1">
        <v>8</v>
      </c>
      <c r="G141" s="13"/>
      <c r="H141" s="13"/>
      <c r="I141" s="13"/>
      <c r="J141" s="93"/>
      <c r="K141" s="13"/>
    </row>
    <row r="142" spans="1:11" ht="46.5" outlineLevel="2" collapsed="1" x14ac:dyDescent="0.2">
      <c r="A142" s="23" t="s">
        <v>91</v>
      </c>
      <c r="B142" s="14"/>
      <c r="C142" s="14"/>
      <c r="D142" s="28">
        <f>SUMIF(E142:E143,6,D142:D143)</f>
        <v>372000</v>
      </c>
      <c r="E142" s="1">
        <v>5</v>
      </c>
      <c r="G142" s="88">
        <v>337600</v>
      </c>
      <c r="H142" s="89">
        <f>D142-G142</f>
        <v>34400</v>
      </c>
      <c r="I142" s="97" t="s">
        <v>288</v>
      </c>
      <c r="J142" s="95">
        <v>24777</v>
      </c>
      <c r="K142" s="13"/>
    </row>
    <row r="143" spans="1:11" hidden="1" outlineLevel="3" x14ac:dyDescent="0.2">
      <c r="A143" s="24" t="s">
        <v>20</v>
      </c>
      <c r="B143" s="14"/>
      <c r="C143" s="14"/>
      <c r="D143" s="28">
        <f>SUMIF(E143:E144,7,D143:D144)</f>
        <v>372000</v>
      </c>
      <c r="E143" s="1">
        <v>6</v>
      </c>
      <c r="G143" s="13"/>
      <c r="H143" s="13"/>
      <c r="I143" s="13"/>
      <c r="J143" s="93"/>
      <c r="K143" s="13"/>
    </row>
    <row r="144" spans="1:11" hidden="1" outlineLevel="4" x14ac:dyDescent="0.2">
      <c r="A144" s="25" t="s">
        <v>21</v>
      </c>
      <c r="B144" s="14"/>
      <c r="C144" s="14"/>
      <c r="D144" s="28">
        <f>SUMIF(E144:E145,8,D144:D145)</f>
        <v>372000</v>
      </c>
      <c r="E144" s="1">
        <v>7</v>
      </c>
      <c r="G144" s="13"/>
      <c r="H144" s="13"/>
      <c r="I144" s="13"/>
      <c r="J144" s="93"/>
      <c r="K144" s="13"/>
    </row>
    <row r="145" spans="1:11" ht="46.5" hidden="1" outlineLevel="5" x14ac:dyDescent="0.2">
      <c r="A145" s="33" t="s">
        <v>92</v>
      </c>
      <c r="B145" s="14">
        <v>0</v>
      </c>
      <c r="C145" s="14" t="s">
        <v>23</v>
      </c>
      <c r="D145" s="28">
        <v>372000</v>
      </c>
      <c r="E145" s="1">
        <v>8</v>
      </c>
      <c r="G145" s="13"/>
      <c r="H145" s="13"/>
      <c r="I145" s="13"/>
      <c r="J145" s="93"/>
      <c r="K145" s="13"/>
    </row>
    <row r="146" spans="1:11" ht="46.5" outlineLevel="2" collapsed="1" x14ac:dyDescent="0.2">
      <c r="A146" s="23" t="s">
        <v>93</v>
      </c>
      <c r="B146" s="14"/>
      <c r="C146" s="14"/>
      <c r="D146" s="28">
        <f>SUMIF(E146:E147,6,D146:D147)</f>
        <v>75000</v>
      </c>
      <c r="E146" s="1">
        <v>5</v>
      </c>
      <c r="G146" s="13">
        <v>0</v>
      </c>
      <c r="H146" s="89">
        <f>D146-G146</f>
        <v>75000</v>
      </c>
      <c r="I146" s="13" t="s">
        <v>283</v>
      </c>
      <c r="J146" s="95">
        <v>24898</v>
      </c>
      <c r="K146" s="13"/>
    </row>
    <row r="147" spans="1:11" hidden="1" outlineLevel="3" x14ac:dyDescent="0.2">
      <c r="A147" s="24" t="s">
        <v>20</v>
      </c>
      <c r="B147" s="14"/>
      <c r="C147" s="14"/>
      <c r="D147" s="28">
        <f>SUMIF(E147:E148,7,D147:D148)</f>
        <v>75000</v>
      </c>
      <c r="E147" s="1">
        <v>6</v>
      </c>
      <c r="G147" s="13"/>
      <c r="H147" s="13"/>
      <c r="I147" s="13"/>
      <c r="J147" s="93"/>
      <c r="K147" s="13"/>
    </row>
    <row r="148" spans="1:11" hidden="1" outlineLevel="4" x14ac:dyDescent="0.2">
      <c r="A148" s="25" t="s">
        <v>21</v>
      </c>
      <c r="B148" s="14"/>
      <c r="C148" s="14"/>
      <c r="D148" s="28">
        <f>SUMIF(E148:E149,8,D148:D149)</f>
        <v>75000</v>
      </c>
      <c r="E148" s="1">
        <v>7</v>
      </c>
      <c r="G148" s="13"/>
      <c r="H148" s="13"/>
      <c r="I148" s="13"/>
      <c r="J148" s="93"/>
      <c r="K148" s="13"/>
    </row>
    <row r="149" spans="1:11" ht="46.5" hidden="1" outlineLevel="5" x14ac:dyDescent="0.2">
      <c r="A149" s="33" t="s">
        <v>94</v>
      </c>
      <c r="B149" s="14">
        <v>0</v>
      </c>
      <c r="C149" s="14" t="s">
        <v>23</v>
      </c>
      <c r="D149" s="28">
        <v>75000</v>
      </c>
      <c r="E149" s="1">
        <v>8</v>
      </c>
      <c r="G149" s="13"/>
      <c r="H149" s="13"/>
      <c r="I149" s="13"/>
      <c r="J149" s="93"/>
      <c r="K149" s="13"/>
    </row>
    <row r="150" spans="1:11" ht="46.5" outlineLevel="2" collapsed="1" x14ac:dyDescent="0.2">
      <c r="A150" s="23" t="s">
        <v>95</v>
      </c>
      <c r="B150" s="14"/>
      <c r="C150" s="14"/>
      <c r="D150" s="28">
        <f>SUMIF(E150:E151,6,D150:D151)</f>
        <v>480000</v>
      </c>
      <c r="E150" s="1">
        <v>5</v>
      </c>
      <c r="G150" s="13">
        <v>0</v>
      </c>
      <c r="H150" s="89">
        <f>D150-G150</f>
        <v>480000</v>
      </c>
      <c r="I150" s="13" t="s">
        <v>283</v>
      </c>
      <c r="J150" s="95">
        <v>24898</v>
      </c>
      <c r="K150" s="13"/>
    </row>
    <row r="151" spans="1:11" hidden="1" outlineLevel="3" x14ac:dyDescent="0.2">
      <c r="A151" s="24" t="s">
        <v>20</v>
      </c>
      <c r="B151" s="14"/>
      <c r="C151" s="14"/>
      <c r="D151" s="28">
        <f>SUMIF(E151:E152,7,D151:D152)</f>
        <v>480000</v>
      </c>
      <c r="E151" s="1">
        <v>6</v>
      </c>
      <c r="G151" s="13"/>
      <c r="H151" s="13"/>
      <c r="I151" s="13"/>
      <c r="J151" s="93"/>
      <c r="K151" s="13"/>
    </row>
    <row r="152" spans="1:11" hidden="1" outlineLevel="4" x14ac:dyDescent="0.2">
      <c r="A152" s="25" t="s">
        <v>21</v>
      </c>
      <c r="B152" s="14"/>
      <c r="C152" s="14"/>
      <c r="D152" s="28">
        <f>SUMIF(E152:E153,8,D152:D153)</f>
        <v>480000</v>
      </c>
      <c r="E152" s="1">
        <v>7</v>
      </c>
      <c r="G152" s="13"/>
      <c r="H152" s="13"/>
      <c r="I152" s="13"/>
      <c r="J152" s="93"/>
      <c r="K152" s="13"/>
    </row>
    <row r="153" spans="1:11" ht="46.5" hidden="1" outlineLevel="5" x14ac:dyDescent="0.2">
      <c r="A153" s="33" t="s">
        <v>96</v>
      </c>
      <c r="B153" s="14">
        <v>0</v>
      </c>
      <c r="C153" s="14" t="s">
        <v>23</v>
      </c>
      <c r="D153" s="28">
        <v>480000</v>
      </c>
      <c r="E153" s="1">
        <v>8</v>
      </c>
      <c r="G153" s="13"/>
      <c r="H153" s="13"/>
      <c r="I153" s="13"/>
      <c r="J153" s="93"/>
      <c r="K153" s="13"/>
    </row>
    <row r="154" spans="1:11" ht="46.5" outlineLevel="2" collapsed="1" x14ac:dyDescent="0.2">
      <c r="A154" s="23" t="s">
        <v>97</v>
      </c>
      <c r="B154" s="14"/>
      <c r="C154" s="14"/>
      <c r="D154" s="28">
        <f>SUMIF(E154:E155,6,D154:D155)</f>
        <v>407000</v>
      </c>
      <c r="E154" s="1">
        <v>5</v>
      </c>
      <c r="G154" s="88">
        <v>65000</v>
      </c>
      <c r="H154" s="89">
        <f>D154-G154</f>
        <v>342000</v>
      </c>
      <c r="I154" s="13" t="s">
        <v>283</v>
      </c>
      <c r="J154" s="95">
        <v>24869</v>
      </c>
      <c r="K154" s="13"/>
    </row>
    <row r="155" spans="1:11" hidden="1" outlineLevel="3" x14ac:dyDescent="0.2">
      <c r="A155" s="24" t="s">
        <v>20</v>
      </c>
      <c r="B155" s="14"/>
      <c r="C155" s="14"/>
      <c r="D155" s="28">
        <f>SUMIF(E155:E156,7,D155:D156)</f>
        <v>407000</v>
      </c>
      <c r="E155" s="1">
        <v>6</v>
      </c>
      <c r="G155" s="13"/>
      <c r="H155" s="13"/>
      <c r="I155" s="13"/>
      <c r="J155" s="93"/>
      <c r="K155" s="13"/>
    </row>
    <row r="156" spans="1:11" hidden="1" outlineLevel="4" x14ac:dyDescent="0.2">
      <c r="A156" s="25" t="s">
        <v>21</v>
      </c>
      <c r="B156" s="14"/>
      <c r="C156" s="14"/>
      <c r="D156" s="28">
        <f>SUMIF(E156:E157,8,D156:D157)</f>
        <v>407000</v>
      </c>
      <c r="E156" s="1">
        <v>7</v>
      </c>
      <c r="G156" s="13"/>
      <c r="H156" s="13"/>
      <c r="I156" s="13"/>
      <c r="J156" s="93"/>
      <c r="K156" s="13"/>
    </row>
    <row r="157" spans="1:11" ht="46.5" hidden="1" outlineLevel="5" x14ac:dyDescent="0.2">
      <c r="A157" s="33" t="s">
        <v>98</v>
      </c>
      <c r="B157" s="14">
        <v>0</v>
      </c>
      <c r="C157" s="14" t="s">
        <v>23</v>
      </c>
      <c r="D157" s="28">
        <v>407000</v>
      </c>
      <c r="E157" s="1">
        <v>8</v>
      </c>
      <c r="G157" s="13"/>
      <c r="H157" s="13"/>
      <c r="I157" s="13"/>
      <c r="J157" s="93"/>
      <c r="K157" s="13"/>
    </row>
    <row r="158" spans="1:11" outlineLevel="2" collapsed="1" x14ac:dyDescent="0.2">
      <c r="A158" s="23" t="s">
        <v>99</v>
      </c>
      <c r="B158" s="14"/>
      <c r="C158" s="14"/>
      <c r="D158" s="28">
        <f>SUMIF(E158:E159,6,D158:D159)</f>
        <v>100000</v>
      </c>
      <c r="E158" s="1">
        <v>5</v>
      </c>
      <c r="G158" s="13">
        <v>0</v>
      </c>
      <c r="H158" s="89">
        <f>D158-G158</f>
        <v>100000</v>
      </c>
      <c r="I158" s="13" t="s">
        <v>283</v>
      </c>
      <c r="J158" s="93" t="s">
        <v>299</v>
      </c>
      <c r="K158" s="13"/>
    </row>
    <row r="159" spans="1:11" hidden="1" outlineLevel="3" x14ac:dyDescent="0.2">
      <c r="A159" s="24" t="s">
        <v>20</v>
      </c>
      <c r="B159" s="14"/>
      <c r="C159" s="14"/>
      <c r="D159" s="28">
        <f>SUMIF(E159:E160,7,D159:D160)</f>
        <v>100000</v>
      </c>
      <c r="E159" s="1">
        <v>6</v>
      </c>
      <c r="G159" s="13"/>
      <c r="H159" s="13"/>
      <c r="I159" s="13"/>
      <c r="J159" s="93"/>
      <c r="K159" s="13"/>
    </row>
    <row r="160" spans="1:11" hidden="1" outlineLevel="4" x14ac:dyDescent="0.2">
      <c r="A160" s="25" t="s">
        <v>21</v>
      </c>
      <c r="B160" s="14"/>
      <c r="C160" s="14"/>
      <c r="D160" s="28">
        <f>SUMIF(E160:E161,8,D160:D161)</f>
        <v>100000</v>
      </c>
      <c r="E160" s="1">
        <v>7</v>
      </c>
      <c r="G160" s="13"/>
      <c r="H160" s="13"/>
      <c r="I160" s="13"/>
      <c r="J160" s="93"/>
      <c r="K160" s="13"/>
    </row>
    <row r="161" spans="1:11" hidden="1" outlineLevel="5" x14ac:dyDescent="0.2">
      <c r="A161" s="33" t="s">
        <v>100</v>
      </c>
      <c r="B161" s="14">
        <v>0</v>
      </c>
      <c r="C161" s="14" t="s">
        <v>23</v>
      </c>
      <c r="D161" s="28">
        <v>100000</v>
      </c>
      <c r="E161" s="1">
        <v>8</v>
      </c>
      <c r="G161" s="13"/>
      <c r="H161" s="13"/>
      <c r="I161" s="13"/>
      <c r="J161" s="93"/>
      <c r="K161" s="13"/>
    </row>
    <row r="162" spans="1:11" ht="46.5" outlineLevel="2" collapsed="1" x14ac:dyDescent="0.2">
      <c r="A162" s="23" t="s">
        <v>101</v>
      </c>
      <c r="B162" s="14"/>
      <c r="C162" s="14"/>
      <c r="D162" s="28">
        <f>SUMIF(E162:E163,6,D162:D163)</f>
        <v>242500</v>
      </c>
      <c r="E162" s="1">
        <v>5</v>
      </c>
      <c r="G162" s="13">
        <v>0</v>
      </c>
      <c r="H162" s="89">
        <f>D162-G162</f>
        <v>242500</v>
      </c>
      <c r="I162" s="13" t="s">
        <v>283</v>
      </c>
      <c r="J162" s="95">
        <v>24990</v>
      </c>
      <c r="K162" s="13"/>
    </row>
    <row r="163" spans="1:11" hidden="1" outlineLevel="3" x14ac:dyDescent="0.2">
      <c r="A163" s="24" t="s">
        <v>20</v>
      </c>
      <c r="B163" s="14"/>
      <c r="C163" s="14"/>
      <c r="D163" s="28">
        <f>SUMIF(E163:E164,7,D163:D164)</f>
        <v>242500</v>
      </c>
      <c r="E163" s="1">
        <v>6</v>
      </c>
      <c r="G163" s="13"/>
      <c r="H163" s="13"/>
      <c r="I163" s="13"/>
      <c r="J163" s="93"/>
      <c r="K163" s="13"/>
    </row>
    <row r="164" spans="1:11" hidden="1" outlineLevel="4" x14ac:dyDescent="0.2">
      <c r="A164" s="25" t="s">
        <v>21</v>
      </c>
      <c r="B164" s="14"/>
      <c r="C164" s="14"/>
      <c r="D164" s="28">
        <f>SUMIF(E164:E165,8,D164:D165)</f>
        <v>242500</v>
      </c>
      <c r="E164" s="1">
        <v>7</v>
      </c>
      <c r="G164" s="13"/>
      <c r="H164" s="13"/>
      <c r="I164" s="13"/>
      <c r="J164" s="93"/>
      <c r="K164" s="13"/>
    </row>
    <row r="165" spans="1:11" ht="46.5" hidden="1" outlineLevel="5" x14ac:dyDescent="0.2">
      <c r="A165" s="33" t="s">
        <v>102</v>
      </c>
      <c r="B165" s="14">
        <v>0</v>
      </c>
      <c r="C165" s="14" t="s">
        <v>23</v>
      </c>
      <c r="D165" s="28">
        <v>242500</v>
      </c>
      <c r="E165" s="1">
        <v>8</v>
      </c>
      <c r="G165" s="13"/>
      <c r="H165" s="13"/>
      <c r="I165" s="13"/>
      <c r="J165" s="93"/>
      <c r="K165" s="13"/>
    </row>
    <row r="166" spans="1:11" outlineLevel="2" collapsed="1" x14ac:dyDescent="0.2">
      <c r="A166" s="23" t="s">
        <v>103</v>
      </c>
      <c r="B166" s="14"/>
      <c r="C166" s="14"/>
      <c r="D166" s="28">
        <f>SUMIF(E166:E167,6,D166:D167)</f>
        <v>1873000</v>
      </c>
      <c r="E166" s="1">
        <v>5</v>
      </c>
      <c r="G166" s="13">
        <v>0</v>
      </c>
      <c r="H166" s="89">
        <f>D166-G166</f>
        <v>1873000</v>
      </c>
      <c r="I166" s="13" t="s">
        <v>283</v>
      </c>
      <c r="J166" s="95">
        <v>25020</v>
      </c>
      <c r="K166" s="13"/>
    </row>
    <row r="167" spans="1:11" hidden="1" outlineLevel="3" x14ac:dyDescent="0.2">
      <c r="A167" s="24" t="s">
        <v>20</v>
      </c>
      <c r="B167" s="14"/>
      <c r="C167" s="14"/>
      <c r="D167" s="28">
        <f>SUMIF(E167:E168,7,D167:D168)</f>
        <v>1873000</v>
      </c>
      <c r="E167" s="1">
        <v>6</v>
      </c>
      <c r="G167" s="13"/>
      <c r="H167" s="13"/>
      <c r="I167" s="13"/>
      <c r="J167" s="93"/>
      <c r="K167" s="13"/>
    </row>
    <row r="168" spans="1:11" hidden="1" outlineLevel="4" x14ac:dyDescent="0.2">
      <c r="A168" s="25" t="s">
        <v>21</v>
      </c>
      <c r="B168" s="14"/>
      <c r="C168" s="14"/>
      <c r="D168" s="28">
        <f>SUMIF(E168:E169,8,D168:D169)</f>
        <v>1873000</v>
      </c>
      <c r="E168" s="1">
        <v>7</v>
      </c>
      <c r="G168" s="13"/>
      <c r="H168" s="13"/>
      <c r="I168" s="13"/>
      <c r="J168" s="93"/>
      <c r="K168" s="13"/>
    </row>
    <row r="169" spans="1:11" hidden="1" outlineLevel="5" x14ac:dyDescent="0.2">
      <c r="A169" s="33" t="s">
        <v>104</v>
      </c>
      <c r="B169" s="14">
        <v>0</v>
      </c>
      <c r="C169" s="14" t="s">
        <v>23</v>
      </c>
      <c r="D169" s="28">
        <v>1873000</v>
      </c>
      <c r="E169" s="1">
        <v>8</v>
      </c>
      <c r="G169" s="13"/>
      <c r="H169" s="13"/>
      <c r="I169" s="13"/>
      <c r="J169" s="93"/>
      <c r="K169" s="13"/>
    </row>
    <row r="170" spans="1:11" ht="46.5" outlineLevel="2" collapsed="1" x14ac:dyDescent="0.2">
      <c r="A170" s="23" t="s">
        <v>105</v>
      </c>
      <c r="B170" s="14"/>
      <c r="C170" s="14"/>
      <c r="D170" s="28">
        <f>SUMIF(E170:E171,6,D170:D171)</f>
        <v>27600</v>
      </c>
      <c r="E170" s="1">
        <v>5</v>
      </c>
      <c r="G170" s="13">
        <v>0</v>
      </c>
      <c r="H170" s="89">
        <f>D170-G170</f>
        <v>27600</v>
      </c>
      <c r="I170" s="13" t="s">
        <v>283</v>
      </c>
      <c r="J170" s="93" t="s">
        <v>282</v>
      </c>
      <c r="K170" s="13"/>
    </row>
    <row r="171" spans="1:11" hidden="1" outlineLevel="3" x14ac:dyDescent="0.2">
      <c r="A171" s="24" t="s">
        <v>20</v>
      </c>
      <c r="B171" s="14"/>
      <c r="C171" s="14"/>
      <c r="D171" s="28">
        <f>SUMIF(E171:E172,7,D171:D172)</f>
        <v>27600</v>
      </c>
      <c r="E171" s="1">
        <v>6</v>
      </c>
      <c r="G171" s="13"/>
      <c r="H171" s="13"/>
      <c r="I171" s="13"/>
      <c r="J171" s="93"/>
      <c r="K171" s="13"/>
    </row>
    <row r="172" spans="1:11" hidden="1" outlineLevel="4" x14ac:dyDescent="0.2">
      <c r="A172" s="25" t="s">
        <v>28</v>
      </c>
      <c r="B172" s="14">
        <v>0</v>
      </c>
      <c r="C172" s="14" t="s">
        <v>23</v>
      </c>
      <c r="D172" s="28">
        <v>27600</v>
      </c>
      <c r="E172" s="1">
        <v>7</v>
      </c>
      <c r="G172" s="13"/>
      <c r="H172" s="13"/>
      <c r="I172" s="13"/>
      <c r="J172" s="93"/>
      <c r="K172" s="13"/>
    </row>
    <row r="173" spans="1:11" outlineLevel="2" collapsed="1" x14ac:dyDescent="0.2">
      <c r="A173" s="23" t="s">
        <v>106</v>
      </c>
      <c r="B173" s="14"/>
      <c r="C173" s="14"/>
      <c r="D173" s="28">
        <f>SUMIF(E173:E174,6,D173:D174)</f>
        <v>20400</v>
      </c>
      <c r="E173" s="1">
        <v>5</v>
      </c>
      <c r="G173" s="88">
        <v>20400</v>
      </c>
      <c r="H173" s="89">
        <f>D173-G173</f>
        <v>0</v>
      </c>
      <c r="I173" s="97" t="s">
        <v>288</v>
      </c>
      <c r="J173" s="95">
        <v>24807</v>
      </c>
      <c r="K173" s="13"/>
    </row>
    <row r="174" spans="1:11" hidden="1" outlineLevel="3" x14ac:dyDescent="0.2">
      <c r="A174" s="24" t="s">
        <v>20</v>
      </c>
      <c r="B174" s="14"/>
      <c r="C174" s="14"/>
      <c r="D174" s="28">
        <f>SUMIF(E174:E175,7,D174:D175)</f>
        <v>20400</v>
      </c>
      <c r="E174" s="1">
        <v>6</v>
      </c>
      <c r="G174" s="13"/>
      <c r="H174" s="13"/>
      <c r="I174" s="13"/>
      <c r="J174" s="93"/>
      <c r="K174" s="13"/>
    </row>
    <row r="175" spans="1:11" hidden="1" outlineLevel="4" x14ac:dyDescent="0.2">
      <c r="A175" s="25" t="s">
        <v>28</v>
      </c>
      <c r="B175" s="14">
        <v>0</v>
      </c>
      <c r="C175" s="14" t="s">
        <v>23</v>
      </c>
      <c r="D175" s="28">
        <v>20400</v>
      </c>
      <c r="E175" s="1">
        <v>7</v>
      </c>
      <c r="G175" s="13"/>
      <c r="H175" s="13"/>
      <c r="I175" s="13"/>
      <c r="J175" s="93"/>
      <c r="K175" s="13"/>
    </row>
    <row r="176" spans="1:11" outlineLevel="2" collapsed="1" x14ac:dyDescent="0.2">
      <c r="A176" s="23" t="s">
        <v>107</v>
      </c>
      <c r="B176" s="14"/>
      <c r="C176" s="14"/>
      <c r="D176" s="28">
        <f>SUMIF(E176:E177,6,D176:D177)</f>
        <v>171800</v>
      </c>
      <c r="E176" s="1">
        <v>5</v>
      </c>
      <c r="G176" s="88">
        <v>171800</v>
      </c>
      <c r="H176" s="89">
        <f>D176-G176</f>
        <v>0</v>
      </c>
      <c r="I176" s="97" t="s">
        <v>288</v>
      </c>
      <c r="J176" s="95">
        <v>24838</v>
      </c>
      <c r="K176" s="13"/>
    </row>
    <row r="177" spans="1:11" hidden="1" outlineLevel="3" x14ac:dyDescent="0.2">
      <c r="A177" s="24" t="s">
        <v>20</v>
      </c>
      <c r="B177" s="14"/>
      <c r="C177" s="14"/>
      <c r="D177" s="28">
        <f>SUMIF(E177:E178,7,D177:D178)</f>
        <v>171800</v>
      </c>
      <c r="E177" s="1">
        <v>6</v>
      </c>
      <c r="G177" s="13"/>
      <c r="H177" s="13"/>
      <c r="I177" s="13"/>
      <c r="J177" s="93"/>
      <c r="K177" s="13"/>
    </row>
    <row r="178" spans="1:11" hidden="1" outlineLevel="4" x14ac:dyDescent="0.2">
      <c r="A178" s="25" t="s">
        <v>28</v>
      </c>
      <c r="B178" s="14">
        <v>0</v>
      </c>
      <c r="C178" s="14" t="s">
        <v>23</v>
      </c>
      <c r="D178" s="28">
        <v>171800</v>
      </c>
      <c r="E178" s="1">
        <v>7</v>
      </c>
      <c r="G178" s="13"/>
      <c r="H178" s="13"/>
      <c r="I178" s="13"/>
      <c r="J178" s="93"/>
      <c r="K178" s="13"/>
    </row>
    <row r="179" spans="1:11" ht="46.5" outlineLevel="2" collapsed="1" x14ac:dyDescent="0.2">
      <c r="A179" s="23" t="s">
        <v>108</v>
      </c>
      <c r="B179" s="14"/>
      <c r="C179" s="14"/>
      <c r="D179" s="28">
        <f>SUMIF(E179:E180,6,D179:D180)</f>
        <v>119200</v>
      </c>
      <c r="E179" s="1">
        <v>5</v>
      </c>
      <c r="G179" s="13">
        <v>0</v>
      </c>
      <c r="H179" s="89">
        <f>D179-G179</f>
        <v>119200</v>
      </c>
      <c r="I179" s="13" t="s">
        <v>283</v>
      </c>
      <c r="J179" s="95">
        <v>24838</v>
      </c>
      <c r="K179" s="13"/>
    </row>
    <row r="180" spans="1:11" hidden="1" outlineLevel="3" x14ac:dyDescent="0.2">
      <c r="A180" s="24" t="s">
        <v>20</v>
      </c>
      <c r="B180" s="14"/>
      <c r="C180" s="14"/>
      <c r="D180" s="28">
        <f>SUMIF(E180:E181,7,D180:D181)</f>
        <v>119200</v>
      </c>
      <c r="E180" s="1">
        <v>6</v>
      </c>
      <c r="G180" s="13"/>
      <c r="H180" s="13"/>
      <c r="I180" s="13"/>
      <c r="J180" s="93"/>
      <c r="K180" s="13"/>
    </row>
    <row r="181" spans="1:11" hidden="1" outlineLevel="4" x14ac:dyDescent="0.2">
      <c r="A181" s="25" t="s">
        <v>28</v>
      </c>
      <c r="B181" s="14">
        <v>0</v>
      </c>
      <c r="C181" s="14" t="s">
        <v>23</v>
      </c>
      <c r="D181" s="28">
        <v>119200</v>
      </c>
      <c r="E181" s="1">
        <v>7</v>
      </c>
      <c r="G181" s="13"/>
      <c r="H181" s="13"/>
      <c r="I181" s="13"/>
      <c r="J181" s="93"/>
      <c r="K181" s="13"/>
    </row>
    <row r="182" spans="1:11" outlineLevel="1" x14ac:dyDescent="0.2">
      <c r="A182" s="22" t="s">
        <v>109</v>
      </c>
      <c r="B182" s="17"/>
      <c r="C182" s="17"/>
      <c r="D182" s="30">
        <f>SUMIF(E182:E183,5,D182:D183)</f>
        <v>9000000</v>
      </c>
      <c r="E182" s="98">
        <v>4</v>
      </c>
      <c r="F182" s="98"/>
      <c r="G182" s="99">
        <f>G183</f>
        <v>2485351.16</v>
      </c>
      <c r="H182" s="92">
        <f>H183</f>
        <v>6514648.8399999999</v>
      </c>
      <c r="I182" s="91"/>
      <c r="J182" s="94"/>
      <c r="K182" s="91"/>
    </row>
    <row r="183" spans="1:11" outlineLevel="2" collapsed="1" x14ac:dyDescent="0.2">
      <c r="A183" s="23" t="s">
        <v>110</v>
      </c>
      <c r="B183" s="14"/>
      <c r="C183" s="14"/>
      <c r="D183" s="28">
        <f>SUMIF(E183:E184,6,D183:D184)</f>
        <v>9000000</v>
      </c>
      <c r="E183" s="1">
        <v>5</v>
      </c>
      <c r="G183" s="88">
        <v>2485351.16</v>
      </c>
      <c r="H183" s="89">
        <f>D183-G183</f>
        <v>6514648.8399999999</v>
      </c>
      <c r="I183" s="13"/>
      <c r="J183" s="93"/>
      <c r="K183" s="13"/>
    </row>
    <row r="184" spans="1:11" hidden="1" outlineLevel="3" x14ac:dyDescent="0.2">
      <c r="A184" s="24" t="s">
        <v>111</v>
      </c>
      <c r="B184" s="14"/>
      <c r="C184" s="14"/>
      <c r="D184" s="28">
        <f>SUMIF(E184:E185,7,D184:D185)</f>
        <v>9000000</v>
      </c>
      <c r="E184" s="1">
        <v>6</v>
      </c>
      <c r="G184" s="13"/>
      <c r="H184" s="13"/>
      <c r="I184" s="13"/>
      <c r="J184" s="93"/>
      <c r="K184" s="13"/>
    </row>
    <row r="185" spans="1:11" hidden="1" outlineLevel="4" x14ac:dyDescent="0.2">
      <c r="A185" s="25" t="s">
        <v>112</v>
      </c>
      <c r="B185" s="14">
        <v>0</v>
      </c>
      <c r="C185" s="14" t="s">
        <v>23</v>
      </c>
      <c r="D185" s="28">
        <v>9000000</v>
      </c>
      <c r="E185" s="1">
        <v>7</v>
      </c>
      <c r="G185" s="13"/>
      <c r="H185" s="13"/>
      <c r="I185" s="13"/>
      <c r="J185" s="93"/>
      <c r="K185" s="13"/>
    </row>
    <row r="186" spans="1:11" x14ac:dyDescent="0.2">
      <c r="A186" s="100" t="s">
        <v>245</v>
      </c>
      <c r="B186" s="101"/>
      <c r="C186" s="101"/>
      <c r="D186" s="102">
        <f>SUMIF(E186:E207,4,D186:D207)</f>
        <v>99158400</v>
      </c>
      <c r="E186" s="103">
        <v>3</v>
      </c>
      <c r="F186" s="103"/>
      <c r="G186" s="105">
        <f>G187+G195+G199+G203+G207</f>
        <v>4944400</v>
      </c>
      <c r="H186" s="108">
        <f>H187+H195+H199+H203+H207</f>
        <v>94214000</v>
      </c>
      <c r="I186" s="106"/>
      <c r="J186" s="107"/>
      <c r="K186" s="106"/>
    </row>
    <row r="187" spans="1:11" outlineLevel="1" x14ac:dyDescent="0.2">
      <c r="A187" s="22" t="s">
        <v>114</v>
      </c>
      <c r="B187" s="17"/>
      <c r="C187" s="17"/>
      <c r="D187" s="30">
        <f>SUMIF(E187:E192,5,D187:D192)</f>
        <v>1288400</v>
      </c>
      <c r="E187" s="1">
        <v>4</v>
      </c>
      <c r="G187" s="99">
        <f>G188+G192</f>
        <v>792400</v>
      </c>
      <c r="H187" s="92">
        <f>H188+H192</f>
        <v>496000</v>
      </c>
      <c r="I187" s="91"/>
      <c r="J187" s="94"/>
      <c r="K187" s="91"/>
    </row>
    <row r="188" spans="1:11" ht="46.5" outlineLevel="2" collapsed="1" x14ac:dyDescent="0.2">
      <c r="A188" s="23" t="s">
        <v>115</v>
      </c>
      <c r="B188" s="14"/>
      <c r="C188" s="14"/>
      <c r="D188" s="28">
        <f>SUMIF(E188:E189,6,D188:D189)</f>
        <v>496000</v>
      </c>
      <c r="E188" s="1">
        <v>5</v>
      </c>
      <c r="G188" s="13">
        <v>0</v>
      </c>
      <c r="H188" s="89">
        <f>D188-G188</f>
        <v>496000</v>
      </c>
      <c r="I188" s="13" t="s">
        <v>283</v>
      </c>
      <c r="J188" s="93" t="s">
        <v>300</v>
      </c>
      <c r="K188" s="13" t="s">
        <v>264</v>
      </c>
    </row>
    <row r="189" spans="1:11" hidden="1" outlineLevel="3" x14ac:dyDescent="0.2">
      <c r="A189" s="24" t="s">
        <v>20</v>
      </c>
      <c r="B189" s="14"/>
      <c r="C189" s="14"/>
      <c r="D189" s="28">
        <f>SUMIF(E189:E190,7,D189:D190)</f>
        <v>496000</v>
      </c>
      <c r="E189" s="1">
        <v>6</v>
      </c>
      <c r="G189" s="13"/>
      <c r="H189" s="13"/>
      <c r="I189" s="13"/>
      <c r="J189" s="93"/>
      <c r="K189" s="13"/>
    </row>
    <row r="190" spans="1:11" hidden="1" outlineLevel="4" x14ac:dyDescent="0.2">
      <c r="A190" s="25" t="s">
        <v>21</v>
      </c>
      <c r="B190" s="14"/>
      <c r="C190" s="14"/>
      <c r="D190" s="28">
        <f>SUMIF(E190:E191,8,D190:D191)</f>
        <v>496000</v>
      </c>
      <c r="E190" s="1">
        <v>7</v>
      </c>
      <c r="G190" s="13"/>
      <c r="H190" s="13"/>
      <c r="I190" s="13"/>
      <c r="J190" s="93"/>
      <c r="K190" s="13"/>
    </row>
    <row r="191" spans="1:11" hidden="1" outlineLevel="5" x14ac:dyDescent="0.2">
      <c r="A191" s="33" t="s">
        <v>116</v>
      </c>
      <c r="B191" s="14">
        <v>0</v>
      </c>
      <c r="C191" s="14" t="s">
        <v>23</v>
      </c>
      <c r="D191" s="28">
        <v>496000</v>
      </c>
      <c r="E191" s="1">
        <v>8</v>
      </c>
      <c r="G191" s="13"/>
      <c r="H191" s="13"/>
      <c r="I191" s="13"/>
      <c r="J191" s="93"/>
      <c r="K191" s="13"/>
    </row>
    <row r="192" spans="1:11" ht="46.5" outlineLevel="2" collapsed="1" x14ac:dyDescent="0.2">
      <c r="A192" s="23" t="s">
        <v>117</v>
      </c>
      <c r="B192" s="14"/>
      <c r="C192" s="14"/>
      <c r="D192" s="28">
        <f>SUMIF(E192:E193,6,D192:D193)</f>
        <v>792400</v>
      </c>
      <c r="E192" s="1">
        <v>5</v>
      </c>
      <c r="G192" s="88">
        <v>792400</v>
      </c>
      <c r="H192" s="89">
        <f>D192-G192</f>
        <v>0</v>
      </c>
      <c r="I192" s="97" t="s">
        <v>288</v>
      </c>
      <c r="J192" s="93" t="s">
        <v>301</v>
      </c>
      <c r="K192" s="13" t="s">
        <v>265</v>
      </c>
    </row>
    <row r="193" spans="1:11" hidden="1" outlineLevel="3" x14ac:dyDescent="0.2">
      <c r="A193" s="24" t="s">
        <v>20</v>
      </c>
      <c r="B193" s="14"/>
      <c r="C193" s="14"/>
      <c r="D193" s="28">
        <f>SUMIF(E193:E194,7,D193:D194)</f>
        <v>792400</v>
      </c>
      <c r="E193" s="1">
        <v>6</v>
      </c>
      <c r="G193" s="13"/>
      <c r="H193" s="13"/>
      <c r="I193" s="13"/>
      <c r="J193" s="93"/>
      <c r="K193" s="13"/>
    </row>
    <row r="194" spans="1:11" hidden="1" outlineLevel="4" x14ac:dyDescent="0.2">
      <c r="A194" s="25" t="s">
        <v>28</v>
      </c>
      <c r="B194" s="14">
        <v>0</v>
      </c>
      <c r="C194" s="14" t="s">
        <v>23</v>
      </c>
      <c r="D194" s="28">
        <v>792400</v>
      </c>
      <c r="E194" s="1">
        <v>7</v>
      </c>
      <c r="G194" s="13"/>
      <c r="H194" s="13"/>
      <c r="I194" s="13"/>
      <c r="J194" s="93"/>
      <c r="K194" s="13"/>
    </row>
    <row r="195" spans="1:11" ht="46.5" outlineLevel="1" x14ac:dyDescent="0.2">
      <c r="A195" s="22" t="s">
        <v>118</v>
      </c>
      <c r="B195" s="17"/>
      <c r="C195" s="17"/>
      <c r="D195" s="30">
        <f>SUMIF(E195:E196,5,D195:D196)</f>
        <v>27870000</v>
      </c>
      <c r="E195" s="1">
        <v>4</v>
      </c>
      <c r="G195" s="99">
        <f>G196</f>
        <v>4152000</v>
      </c>
      <c r="H195" s="92">
        <f>H196</f>
        <v>23718000</v>
      </c>
      <c r="I195" s="91"/>
      <c r="J195" s="94"/>
      <c r="K195" s="91" t="s">
        <v>275</v>
      </c>
    </row>
    <row r="196" spans="1:11" ht="46.5" outlineLevel="2" collapsed="1" x14ac:dyDescent="0.2">
      <c r="A196" s="23" t="s">
        <v>119</v>
      </c>
      <c r="B196" s="14"/>
      <c r="C196" s="14"/>
      <c r="D196" s="28">
        <f>SUMIF(E196:E197,6,D196:D197)</f>
        <v>27870000</v>
      </c>
      <c r="E196" s="1">
        <v>5</v>
      </c>
      <c r="G196" s="88">
        <v>4152000</v>
      </c>
      <c r="H196" s="89">
        <f>D196-G196</f>
        <v>23718000</v>
      </c>
      <c r="I196" s="13" t="s">
        <v>283</v>
      </c>
      <c r="J196" s="93" t="s">
        <v>302</v>
      </c>
      <c r="K196" s="13"/>
    </row>
    <row r="197" spans="1:11" hidden="1" outlineLevel="3" x14ac:dyDescent="0.2">
      <c r="A197" s="24" t="s">
        <v>13</v>
      </c>
      <c r="B197" s="14"/>
      <c r="C197" s="14"/>
      <c r="D197" s="28">
        <f>SUMIF(E197:E198,7,D197:D198)</f>
        <v>27870000</v>
      </c>
      <c r="E197" s="1">
        <v>6</v>
      </c>
      <c r="G197" s="13"/>
      <c r="H197" s="13"/>
      <c r="I197" s="13"/>
      <c r="J197" s="93"/>
      <c r="K197" s="13"/>
    </row>
    <row r="198" spans="1:11" ht="46.5" hidden="1" outlineLevel="4" x14ac:dyDescent="0.2">
      <c r="A198" s="25" t="s">
        <v>120</v>
      </c>
      <c r="B198" s="14">
        <v>1</v>
      </c>
      <c r="C198" s="14" t="s">
        <v>31</v>
      </c>
      <c r="D198" s="28">
        <v>27870000</v>
      </c>
      <c r="E198" s="1">
        <v>7</v>
      </c>
      <c r="G198" s="13"/>
      <c r="H198" s="13"/>
      <c r="I198" s="13"/>
      <c r="J198" s="93"/>
      <c r="K198" s="13"/>
    </row>
    <row r="199" spans="1:11" ht="46.5" outlineLevel="1" x14ac:dyDescent="0.2">
      <c r="A199" s="22" t="s">
        <v>121</v>
      </c>
      <c r="B199" s="17"/>
      <c r="C199" s="17"/>
      <c r="D199" s="30">
        <f>SUMIF(E199:E200,5,D199:D200)</f>
        <v>26400000</v>
      </c>
      <c r="E199" s="98">
        <v>4</v>
      </c>
      <c r="F199" s="98"/>
      <c r="G199" s="91">
        <f>G200</f>
        <v>0</v>
      </c>
      <c r="H199" s="92">
        <f>H200</f>
        <v>26400000</v>
      </c>
      <c r="I199" s="91"/>
      <c r="J199" s="94"/>
      <c r="K199" s="91" t="s">
        <v>275</v>
      </c>
    </row>
    <row r="200" spans="1:11" ht="46.5" outlineLevel="2" collapsed="1" x14ac:dyDescent="0.2">
      <c r="A200" s="23" t="s">
        <v>122</v>
      </c>
      <c r="B200" s="14"/>
      <c r="C200" s="14"/>
      <c r="D200" s="28">
        <f>SUMIF(E200:E201,6,D200:D201)</f>
        <v>26400000</v>
      </c>
      <c r="E200" s="1">
        <v>5</v>
      </c>
      <c r="G200" s="13">
        <v>0</v>
      </c>
      <c r="H200" s="89">
        <f>D200-G200</f>
        <v>26400000</v>
      </c>
      <c r="I200" s="13" t="s">
        <v>283</v>
      </c>
      <c r="J200" s="93" t="s">
        <v>302</v>
      </c>
      <c r="K200" s="13"/>
    </row>
    <row r="201" spans="1:11" hidden="1" outlineLevel="3" x14ac:dyDescent="0.2">
      <c r="A201" s="24" t="s">
        <v>13</v>
      </c>
      <c r="B201" s="14"/>
      <c r="C201" s="14"/>
      <c r="D201" s="28">
        <f>SUMIF(E201:E202,7,D201:D202)</f>
        <v>26400000</v>
      </c>
      <c r="E201" s="1">
        <v>6</v>
      </c>
      <c r="G201" s="13"/>
      <c r="H201" s="13"/>
      <c r="I201" s="13"/>
      <c r="J201" s="93"/>
      <c r="K201" s="13"/>
    </row>
    <row r="202" spans="1:11" ht="46.5" hidden="1" outlineLevel="4" x14ac:dyDescent="0.2">
      <c r="A202" s="25" t="s">
        <v>123</v>
      </c>
      <c r="B202" s="14">
        <v>1</v>
      </c>
      <c r="C202" s="14" t="s">
        <v>31</v>
      </c>
      <c r="D202" s="28">
        <v>26400000</v>
      </c>
      <c r="E202" s="1">
        <v>7</v>
      </c>
      <c r="G202" s="13"/>
      <c r="H202" s="13"/>
      <c r="I202" s="13"/>
      <c r="J202" s="93"/>
      <c r="K202" s="13"/>
    </row>
    <row r="203" spans="1:11" ht="46.5" outlineLevel="1" x14ac:dyDescent="0.2">
      <c r="A203" s="22" t="s">
        <v>124</v>
      </c>
      <c r="B203" s="17"/>
      <c r="C203" s="17"/>
      <c r="D203" s="30">
        <f>SUMIF(E203:E204,5,D203:D204)</f>
        <v>17610000</v>
      </c>
      <c r="E203" s="98">
        <v>4</v>
      </c>
      <c r="F203" s="98"/>
      <c r="G203" s="91">
        <f>G204</f>
        <v>0</v>
      </c>
      <c r="H203" s="92">
        <f>H204</f>
        <v>17610000</v>
      </c>
      <c r="I203" s="91"/>
      <c r="J203" s="94"/>
      <c r="K203" s="91" t="s">
        <v>275</v>
      </c>
    </row>
    <row r="204" spans="1:11" ht="46.5" outlineLevel="2" collapsed="1" x14ac:dyDescent="0.2">
      <c r="A204" s="23" t="s">
        <v>125</v>
      </c>
      <c r="B204" s="14"/>
      <c r="C204" s="14"/>
      <c r="D204" s="28">
        <f>SUMIF(E204:E205,6,D204:D205)</f>
        <v>17610000</v>
      </c>
      <c r="E204" s="1">
        <v>5</v>
      </c>
      <c r="G204" s="13">
        <v>0</v>
      </c>
      <c r="H204" s="89">
        <f>D204-G204</f>
        <v>17610000</v>
      </c>
      <c r="I204" s="13" t="s">
        <v>283</v>
      </c>
      <c r="J204" s="93" t="s">
        <v>303</v>
      </c>
      <c r="K204" s="13"/>
    </row>
    <row r="205" spans="1:11" hidden="1" outlineLevel="3" x14ac:dyDescent="0.2">
      <c r="A205" s="24" t="s">
        <v>13</v>
      </c>
      <c r="B205" s="14"/>
      <c r="C205" s="14"/>
      <c r="D205" s="28">
        <f>SUMIF(E205:E206,7,D205:D206)</f>
        <v>17610000</v>
      </c>
      <c r="E205" s="1">
        <v>6</v>
      </c>
      <c r="G205" s="13"/>
      <c r="H205" s="13"/>
      <c r="I205" s="13"/>
      <c r="J205" s="93"/>
      <c r="K205" s="13"/>
    </row>
    <row r="206" spans="1:11" ht="46.5" hidden="1" outlineLevel="4" x14ac:dyDescent="0.2">
      <c r="A206" s="25" t="s">
        <v>126</v>
      </c>
      <c r="B206" s="14">
        <v>1</v>
      </c>
      <c r="C206" s="14" t="s">
        <v>31</v>
      </c>
      <c r="D206" s="28">
        <v>17610000</v>
      </c>
      <c r="E206" s="1">
        <v>7</v>
      </c>
      <c r="G206" s="13"/>
      <c r="H206" s="13"/>
      <c r="I206" s="13"/>
      <c r="J206" s="93"/>
      <c r="K206" s="13"/>
    </row>
    <row r="207" spans="1:11" ht="46.5" outlineLevel="1" x14ac:dyDescent="0.2">
      <c r="A207" s="22" t="s">
        <v>127</v>
      </c>
      <c r="B207" s="17"/>
      <c r="C207" s="17"/>
      <c r="D207" s="30">
        <f>SUMIF(E207:E208,5,D207:D208)</f>
        <v>25990000</v>
      </c>
      <c r="E207" s="1">
        <v>4</v>
      </c>
      <c r="G207" s="91">
        <f>G208</f>
        <v>0</v>
      </c>
      <c r="H207" s="92">
        <f>H208</f>
        <v>25990000</v>
      </c>
      <c r="I207" s="91"/>
      <c r="J207" s="94"/>
      <c r="K207" s="91" t="s">
        <v>275</v>
      </c>
    </row>
    <row r="208" spans="1:11" ht="46.5" outlineLevel="2" collapsed="1" x14ac:dyDescent="0.2">
      <c r="A208" s="23" t="s">
        <v>128</v>
      </c>
      <c r="B208" s="14"/>
      <c r="C208" s="14"/>
      <c r="D208" s="28">
        <f>SUMIF(E208:E209,6,D208:D209)</f>
        <v>25990000</v>
      </c>
      <c r="E208" s="1">
        <v>5</v>
      </c>
      <c r="G208" s="18">
        <v>0</v>
      </c>
      <c r="H208" s="104">
        <f>D208-G208</f>
        <v>25990000</v>
      </c>
      <c r="I208" s="18" t="s">
        <v>283</v>
      </c>
      <c r="J208" s="96" t="s">
        <v>302</v>
      </c>
      <c r="K208" s="18"/>
    </row>
    <row r="209" spans="1:5" hidden="1" outlineLevel="3" x14ac:dyDescent="0.2">
      <c r="A209" s="24" t="s">
        <v>13</v>
      </c>
      <c r="B209" s="14"/>
      <c r="C209" s="14"/>
      <c r="D209" s="28">
        <f>SUMIF(E209:E210,7,D209:D210)</f>
        <v>25990000</v>
      </c>
      <c r="E209" s="1">
        <v>6</v>
      </c>
    </row>
    <row r="210" spans="1:5" ht="46.5" hidden="1" outlineLevel="4" x14ac:dyDescent="0.2">
      <c r="A210" s="25" t="s">
        <v>129</v>
      </c>
      <c r="B210" s="14">
        <v>1</v>
      </c>
      <c r="C210" s="14" t="s">
        <v>31</v>
      </c>
      <c r="D210" s="28">
        <v>25990000</v>
      </c>
      <c r="E210" s="1">
        <v>7</v>
      </c>
    </row>
    <row r="211" spans="1:5" ht="26.25" x14ac:dyDescent="0.2">
      <c r="A211" s="114" t="s">
        <v>248</v>
      </c>
      <c r="B211" s="114"/>
      <c r="C211" s="114"/>
      <c r="D211" s="114"/>
    </row>
  </sheetData>
  <mergeCells count="4">
    <mergeCell ref="A2:D2"/>
    <mergeCell ref="B4:C4"/>
    <mergeCell ref="A211:D211"/>
    <mergeCell ref="D4:D5"/>
  </mergeCells>
  <pageMargins left="0.78740157480314965" right="0.39370078740157483" top="0.59055118110236227" bottom="0" header="0.51181102362204722" footer="0.51181102362204722"/>
  <pageSetup paperSize="9" scale="75" orientation="landscape" r:id="rId1"/>
  <headerFooter alignWithMargins="0">
    <oddHeader>&amp;Rหน้าที่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</sheetPr>
  <dimension ref="A1:F188"/>
  <sheetViews>
    <sheetView topLeftCell="A16" zoomScale="85" workbookViewId="0">
      <selection activeCell="A15" sqref="A15"/>
    </sheetView>
  </sheetViews>
  <sheetFormatPr defaultRowHeight="23.25" outlineLevelRow="4" outlineLevelCol="1" x14ac:dyDescent="0.2"/>
  <cols>
    <col min="1" max="1" width="85.7109375" style="1" customWidth="1"/>
    <col min="2" max="2" width="15.7109375" style="2" hidden="1" customWidth="1" outlineLevel="1"/>
    <col min="3" max="3" width="15.7109375" style="1" hidden="1" customWidth="1" outlineLevel="1"/>
    <col min="4" max="4" width="23.7109375" style="1" customWidth="1" collapsed="1"/>
    <col min="5" max="5" width="0" style="1" hidden="1" customWidth="1"/>
    <col min="6" max="6" width="108.7109375" style="1" hidden="1" customWidth="1"/>
    <col min="7" max="255" width="9.140625" style="1" customWidth="1"/>
    <col min="256" max="256" width="0" style="1" hidden="1" customWidth="1"/>
    <col min="257" max="257" width="85.7109375" style="1" customWidth="1"/>
    <col min="258" max="259" width="0" style="1" hidden="1" customWidth="1"/>
    <col min="260" max="260" width="23.85546875" style="1" customWidth="1"/>
    <col min="261" max="511" width="9.140625" style="1" customWidth="1"/>
    <col min="512" max="512" width="0" style="1" hidden="1" customWidth="1"/>
    <col min="513" max="513" width="85.7109375" style="1" customWidth="1"/>
    <col min="514" max="515" width="0" style="1" hidden="1" customWidth="1"/>
    <col min="516" max="516" width="23.85546875" style="1" customWidth="1"/>
    <col min="517" max="767" width="9.140625" style="1" customWidth="1"/>
    <col min="768" max="768" width="0" style="1" hidden="1" customWidth="1"/>
    <col min="769" max="769" width="85.7109375" style="1" customWidth="1"/>
    <col min="770" max="771" width="0" style="1" hidden="1" customWidth="1"/>
    <col min="772" max="772" width="23.85546875" style="1" customWidth="1"/>
    <col min="773" max="1023" width="9.140625" style="1" customWidth="1"/>
    <col min="1024" max="1024" width="0" style="1" hidden="1" customWidth="1"/>
    <col min="1025" max="1025" width="85.7109375" style="1" customWidth="1"/>
    <col min="1026" max="1027" width="0" style="1" hidden="1" customWidth="1"/>
    <col min="1028" max="1028" width="23.85546875" style="1" customWidth="1"/>
    <col min="1029" max="1279" width="9.140625" style="1" customWidth="1"/>
    <col min="1280" max="1280" width="0" style="1" hidden="1" customWidth="1"/>
    <col min="1281" max="1281" width="85.7109375" style="1" customWidth="1"/>
    <col min="1282" max="1283" width="0" style="1" hidden="1" customWidth="1"/>
    <col min="1284" max="1284" width="23.85546875" style="1" customWidth="1"/>
    <col min="1285" max="1535" width="9.140625" style="1" customWidth="1"/>
    <col min="1536" max="1536" width="0" style="1" hidden="1" customWidth="1"/>
    <col min="1537" max="1537" width="85.7109375" style="1" customWidth="1"/>
    <col min="1538" max="1539" width="0" style="1" hidden="1" customWidth="1"/>
    <col min="1540" max="1540" width="23.85546875" style="1" customWidth="1"/>
    <col min="1541" max="1791" width="9.140625" style="1" customWidth="1"/>
    <col min="1792" max="1792" width="0" style="1" hidden="1" customWidth="1"/>
    <col min="1793" max="1793" width="85.7109375" style="1" customWidth="1"/>
    <col min="1794" max="1795" width="0" style="1" hidden="1" customWidth="1"/>
    <col min="1796" max="1796" width="23.85546875" style="1" customWidth="1"/>
    <col min="1797" max="2047" width="9.140625" style="1" customWidth="1"/>
    <col min="2048" max="2048" width="0" style="1" hidden="1" customWidth="1"/>
    <col min="2049" max="2049" width="85.7109375" style="1" customWidth="1"/>
    <col min="2050" max="2051" width="0" style="1" hidden="1" customWidth="1"/>
    <col min="2052" max="2052" width="23.85546875" style="1" customWidth="1"/>
    <col min="2053" max="2303" width="9.140625" style="1" customWidth="1"/>
    <col min="2304" max="2304" width="0" style="1" hidden="1" customWidth="1"/>
    <col min="2305" max="2305" width="85.7109375" style="1" customWidth="1"/>
    <col min="2306" max="2307" width="0" style="1" hidden="1" customWidth="1"/>
    <col min="2308" max="2308" width="23.85546875" style="1" customWidth="1"/>
    <col min="2309" max="2559" width="9.140625" style="1" customWidth="1"/>
    <col min="2560" max="2560" width="0" style="1" hidden="1" customWidth="1"/>
    <col min="2561" max="2561" width="85.7109375" style="1" customWidth="1"/>
    <col min="2562" max="2563" width="0" style="1" hidden="1" customWidth="1"/>
    <col min="2564" max="2564" width="23.85546875" style="1" customWidth="1"/>
    <col min="2565" max="2815" width="9.140625" style="1" customWidth="1"/>
    <col min="2816" max="2816" width="0" style="1" hidden="1" customWidth="1"/>
    <col min="2817" max="2817" width="85.7109375" style="1" customWidth="1"/>
    <col min="2818" max="2819" width="0" style="1" hidden="1" customWidth="1"/>
    <col min="2820" max="2820" width="23.85546875" style="1" customWidth="1"/>
    <col min="2821" max="3071" width="9.140625" style="1" customWidth="1"/>
    <col min="3072" max="3072" width="0" style="1" hidden="1" customWidth="1"/>
    <col min="3073" max="3073" width="85.7109375" style="1" customWidth="1"/>
    <col min="3074" max="3075" width="0" style="1" hidden="1" customWidth="1"/>
    <col min="3076" max="3076" width="23.85546875" style="1" customWidth="1"/>
    <col min="3077" max="3327" width="9.140625" style="1" customWidth="1"/>
    <col min="3328" max="3328" width="0" style="1" hidden="1" customWidth="1"/>
    <col min="3329" max="3329" width="85.7109375" style="1" customWidth="1"/>
    <col min="3330" max="3331" width="0" style="1" hidden="1" customWidth="1"/>
    <col min="3332" max="3332" width="23.85546875" style="1" customWidth="1"/>
    <col min="3333" max="3583" width="9.140625" style="1" customWidth="1"/>
    <col min="3584" max="3584" width="0" style="1" hidden="1" customWidth="1"/>
    <col min="3585" max="3585" width="85.7109375" style="1" customWidth="1"/>
    <col min="3586" max="3587" width="0" style="1" hidden="1" customWidth="1"/>
    <col min="3588" max="3588" width="23.85546875" style="1" customWidth="1"/>
    <col min="3589" max="3839" width="9.140625" style="1" customWidth="1"/>
    <col min="3840" max="3840" width="0" style="1" hidden="1" customWidth="1"/>
    <col min="3841" max="3841" width="85.7109375" style="1" customWidth="1"/>
    <col min="3842" max="3843" width="0" style="1" hidden="1" customWidth="1"/>
    <col min="3844" max="3844" width="23.85546875" style="1" customWidth="1"/>
    <col min="3845" max="4095" width="9.140625" style="1" customWidth="1"/>
    <col min="4096" max="4096" width="0" style="1" hidden="1" customWidth="1"/>
    <col min="4097" max="4097" width="85.7109375" style="1" customWidth="1"/>
    <col min="4098" max="4099" width="0" style="1" hidden="1" customWidth="1"/>
    <col min="4100" max="4100" width="23.85546875" style="1" customWidth="1"/>
    <col min="4101" max="4351" width="9.140625" style="1" customWidth="1"/>
    <col min="4352" max="4352" width="0" style="1" hidden="1" customWidth="1"/>
    <col min="4353" max="4353" width="85.7109375" style="1" customWidth="1"/>
    <col min="4354" max="4355" width="0" style="1" hidden="1" customWidth="1"/>
    <col min="4356" max="4356" width="23.85546875" style="1" customWidth="1"/>
    <col min="4357" max="4607" width="9.140625" style="1" customWidth="1"/>
    <col min="4608" max="4608" width="0" style="1" hidden="1" customWidth="1"/>
    <col min="4609" max="4609" width="85.7109375" style="1" customWidth="1"/>
    <col min="4610" max="4611" width="0" style="1" hidden="1" customWidth="1"/>
    <col min="4612" max="4612" width="23.85546875" style="1" customWidth="1"/>
    <col min="4613" max="4863" width="9.140625" style="1" customWidth="1"/>
    <col min="4864" max="4864" width="0" style="1" hidden="1" customWidth="1"/>
    <col min="4865" max="4865" width="85.7109375" style="1" customWidth="1"/>
    <col min="4866" max="4867" width="0" style="1" hidden="1" customWidth="1"/>
    <col min="4868" max="4868" width="23.85546875" style="1" customWidth="1"/>
    <col min="4869" max="5119" width="9.140625" style="1" customWidth="1"/>
    <col min="5120" max="5120" width="0" style="1" hidden="1" customWidth="1"/>
    <col min="5121" max="5121" width="85.7109375" style="1" customWidth="1"/>
    <col min="5122" max="5123" width="0" style="1" hidden="1" customWidth="1"/>
    <col min="5124" max="5124" width="23.85546875" style="1" customWidth="1"/>
    <col min="5125" max="5375" width="9.140625" style="1" customWidth="1"/>
    <col min="5376" max="5376" width="0" style="1" hidden="1" customWidth="1"/>
    <col min="5377" max="5377" width="85.7109375" style="1" customWidth="1"/>
    <col min="5378" max="5379" width="0" style="1" hidden="1" customWidth="1"/>
    <col min="5380" max="5380" width="23.85546875" style="1" customWidth="1"/>
    <col min="5381" max="5631" width="9.140625" style="1" customWidth="1"/>
    <col min="5632" max="5632" width="0" style="1" hidden="1" customWidth="1"/>
    <col min="5633" max="5633" width="85.7109375" style="1" customWidth="1"/>
    <col min="5634" max="5635" width="0" style="1" hidden="1" customWidth="1"/>
    <col min="5636" max="5636" width="23.85546875" style="1" customWidth="1"/>
    <col min="5637" max="5887" width="9.140625" style="1" customWidth="1"/>
    <col min="5888" max="5888" width="0" style="1" hidden="1" customWidth="1"/>
    <col min="5889" max="5889" width="85.7109375" style="1" customWidth="1"/>
    <col min="5890" max="5891" width="0" style="1" hidden="1" customWidth="1"/>
    <col min="5892" max="5892" width="23.85546875" style="1" customWidth="1"/>
    <col min="5893" max="6143" width="9.140625" style="1" customWidth="1"/>
    <col min="6144" max="6144" width="0" style="1" hidden="1" customWidth="1"/>
    <col min="6145" max="6145" width="85.7109375" style="1" customWidth="1"/>
    <col min="6146" max="6147" width="0" style="1" hidden="1" customWidth="1"/>
    <col min="6148" max="6148" width="23.85546875" style="1" customWidth="1"/>
    <col min="6149" max="6399" width="9.140625" style="1" customWidth="1"/>
    <col min="6400" max="6400" width="0" style="1" hidden="1" customWidth="1"/>
    <col min="6401" max="6401" width="85.7109375" style="1" customWidth="1"/>
    <col min="6402" max="6403" width="0" style="1" hidden="1" customWidth="1"/>
    <col min="6404" max="6404" width="23.85546875" style="1" customWidth="1"/>
    <col min="6405" max="6655" width="9.140625" style="1" customWidth="1"/>
    <col min="6656" max="6656" width="0" style="1" hidden="1" customWidth="1"/>
    <col min="6657" max="6657" width="85.7109375" style="1" customWidth="1"/>
    <col min="6658" max="6659" width="0" style="1" hidden="1" customWidth="1"/>
    <col min="6660" max="6660" width="23.85546875" style="1" customWidth="1"/>
    <col min="6661" max="6911" width="9.140625" style="1" customWidth="1"/>
    <col min="6912" max="6912" width="0" style="1" hidden="1" customWidth="1"/>
    <col min="6913" max="6913" width="85.7109375" style="1" customWidth="1"/>
    <col min="6914" max="6915" width="0" style="1" hidden="1" customWidth="1"/>
    <col min="6916" max="6916" width="23.85546875" style="1" customWidth="1"/>
    <col min="6917" max="7167" width="9.140625" style="1" customWidth="1"/>
    <col min="7168" max="7168" width="0" style="1" hidden="1" customWidth="1"/>
    <col min="7169" max="7169" width="85.7109375" style="1" customWidth="1"/>
    <col min="7170" max="7171" width="0" style="1" hidden="1" customWidth="1"/>
    <col min="7172" max="7172" width="23.85546875" style="1" customWidth="1"/>
    <col min="7173" max="7423" width="9.140625" style="1" customWidth="1"/>
    <col min="7424" max="7424" width="0" style="1" hidden="1" customWidth="1"/>
    <col min="7425" max="7425" width="85.7109375" style="1" customWidth="1"/>
    <col min="7426" max="7427" width="0" style="1" hidden="1" customWidth="1"/>
    <col min="7428" max="7428" width="23.85546875" style="1" customWidth="1"/>
    <col min="7429" max="7679" width="9.140625" style="1" customWidth="1"/>
    <col min="7680" max="7680" width="0" style="1" hidden="1" customWidth="1"/>
    <col min="7681" max="7681" width="85.7109375" style="1" customWidth="1"/>
    <col min="7682" max="7683" width="0" style="1" hidden="1" customWidth="1"/>
    <col min="7684" max="7684" width="23.85546875" style="1" customWidth="1"/>
    <col min="7685" max="7935" width="9.140625" style="1" customWidth="1"/>
    <col min="7936" max="7936" width="0" style="1" hidden="1" customWidth="1"/>
    <col min="7937" max="7937" width="85.7109375" style="1" customWidth="1"/>
    <col min="7938" max="7939" width="0" style="1" hidden="1" customWidth="1"/>
    <col min="7940" max="7940" width="23.85546875" style="1" customWidth="1"/>
    <col min="7941" max="8191" width="9.140625" style="1" customWidth="1"/>
    <col min="8192" max="8192" width="0" style="1" hidden="1" customWidth="1"/>
    <col min="8193" max="8193" width="85.7109375" style="1" customWidth="1"/>
    <col min="8194" max="8195" width="0" style="1" hidden="1" customWidth="1"/>
    <col min="8196" max="8196" width="23.85546875" style="1" customWidth="1"/>
    <col min="8197" max="8447" width="9.140625" style="1" customWidth="1"/>
    <col min="8448" max="8448" width="0" style="1" hidden="1" customWidth="1"/>
    <col min="8449" max="8449" width="85.7109375" style="1" customWidth="1"/>
    <col min="8450" max="8451" width="0" style="1" hidden="1" customWidth="1"/>
    <col min="8452" max="8452" width="23.85546875" style="1" customWidth="1"/>
    <col min="8453" max="8703" width="9.140625" style="1" customWidth="1"/>
    <col min="8704" max="8704" width="0" style="1" hidden="1" customWidth="1"/>
    <col min="8705" max="8705" width="85.7109375" style="1" customWidth="1"/>
    <col min="8706" max="8707" width="0" style="1" hidden="1" customWidth="1"/>
    <col min="8708" max="8708" width="23.85546875" style="1" customWidth="1"/>
    <col min="8709" max="8959" width="9.140625" style="1" customWidth="1"/>
    <col min="8960" max="8960" width="0" style="1" hidden="1" customWidth="1"/>
    <col min="8961" max="8961" width="85.7109375" style="1" customWidth="1"/>
    <col min="8962" max="8963" width="0" style="1" hidden="1" customWidth="1"/>
    <col min="8964" max="8964" width="23.85546875" style="1" customWidth="1"/>
    <col min="8965" max="9215" width="9.140625" style="1" customWidth="1"/>
    <col min="9216" max="9216" width="0" style="1" hidden="1" customWidth="1"/>
    <col min="9217" max="9217" width="85.7109375" style="1" customWidth="1"/>
    <col min="9218" max="9219" width="0" style="1" hidden="1" customWidth="1"/>
    <col min="9220" max="9220" width="23.85546875" style="1" customWidth="1"/>
    <col min="9221" max="9471" width="9.140625" style="1" customWidth="1"/>
    <col min="9472" max="9472" width="0" style="1" hidden="1" customWidth="1"/>
    <col min="9473" max="9473" width="85.7109375" style="1" customWidth="1"/>
    <col min="9474" max="9475" width="0" style="1" hidden="1" customWidth="1"/>
    <col min="9476" max="9476" width="23.85546875" style="1" customWidth="1"/>
    <col min="9477" max="9727" width="9.140625" style="1" customWidth="1"/>
    <col min="9728" max="9728" width="0" style="1" hidden="1" customWidth="1"/>
    <col min="9729" max="9729" width="85.7109375" style="1" customWidth="1"/>
    <col min="9730" max="9731" width="0" style="1" hidden="1" customWidth="1"/>
    <col min="9732" max="9732" width="23.85546875" style="1" customWidth="1"/>
    <col min="9733" max="9983" width="9.140625" style="1" customWidth="1"/>
    <col min="9984" max="9984" width="0" style="1" hidden="1" customWidth="1"/>
    <col min="9985" max="9985" width="85.7109375" style="1" customWidth="1"/>
    <col min="9986" max="9987" width="0" style="1" hidden="1" customWidth="1"/>
    <col min="9988" max="9988" width="23.85546875" style="1" customWidth="1"/>
    <col min="9989" max="10239" width="9.140625" style="1" customWidth="1"/>
    <col min="10240" max="10240" width="0" style="1" hidden="1" customWidth="1"/>
    <col min="10241" max="10241" width="85.7109375" style="1" customWidth="1"/>
    <col min="10242" max="10243" width="0" style="1" hidden="1" customWidth="1"/>
    <col min="10244" max="10244" width="23.85546875" style="1" customWidth="1"/>
    <col min="10245" max="10495" width="9.140625" style="1" customWidth="1"/>
    <col min="10496" max="10496" width="0" style="1" hidden="1" customWidth="1"/>
    <col min="10497" max="10497" width="85.7109375" style="1" customWidth="1"/>
    <col min="10498" max="10499" width="0" style="1" hidden="1" customWidth="1"/>
    <col min="10500" max="10500" width="23.85546875" style="1" customWidth="1"/>
    <col min="10501" max="10751" width="9.140625" style="1" customWidth="1"/>
    <col min="10752" max="10752" width="0" style="1" hidden="1" customWidth="1"/>
    <col min="10753" max="10753" width="85.7109375" style="1" customWidth="1"/>
    <col min="10754" max="10755" width="0" style="1" hidden="1" customWidth="1"/>
    <col min="10756" max="10756" width="23.85546875" style="1" customWidth="1"/>
    <col min="10757" max="11007" width="9.140625" style="1" customWidth="1"/>
    <col min="11008" max="11008" width="0" style="1" hidden="1" customWidth="1"/>
    <col min="11009" max="11009" width="85.7109375" style="1" customWidth="1"/>
    <col min="11010" max="11011" width="0" style="1" hidden="1" customWidth="1"/>
    <col min="11012" max="11012" width="23.85546875" style="1" customWidth="1"/>
    <col min="11013" max="11263" width="9.140625" style="1" customWidth="1"/>
    <col min="11264" max="11264" width="0" style="1" hidden="1" customWidth="1"/>
    <col min="11265" max="11265" width="85.7109375" style="1" customWidth="1"/>
    <col min="11266" max="11267" width="0" style="1" hidden="1" customWidth="1"/>
    <col min="11268" max="11268" width="23.85546875" style="1" customWidth="1"/>
    <col min="11269" max="11519" width="9.140625" style="1" customWidth="1"/>
    <col min="11520" max="11520" width="0" style="1" hidden="1" customWidth="1"/>
    <col min="11521" max="11521" width="85.7109375" style="1" customWidth="1"/>
    <col min="11522" max="11523" width="0" style="1" hidden="1" customWidth="1"/>
    <col min="11524" max="11524" width="23.85546875" style="1" customWidth="1"/>
    <col min="11525" max="11775" width="9.140625" style="1" customWidth="1"/>
    <col min="11776" max="11776" width="0" style="1" hidden="1" customWidth="1"/>
    <col min="11777" max="11777" width="85.7109375" style="1" customWidth="1"/>
    <col min="11778" max="11779" width="0" style="1" hidden="1" customWidth="1"/>
    <col min="11780" max="11780" width="23.85546875" style="1" customWidth="1"/>
    <col min="11781" max="12031" width="9.140625" style="1" customWidth="1"/>
    <col min="12032" max="12032" width="0" style="1" hidden="1" customWidth="1"/>
    <col min="12033" max="12033" width="85.7109375" style="1" customWidth="1"/>
    <col min="12034" max="12035" width="0" style="1" hidden="1" customWidth="1"/>
    <col min="12036" max="12036" width="23.85546875" style="1" customWidth="1"/>
    <col min="12037" max="12287" width="9.140625" style="1" customWidth="1"/>
    <col min="12288" max="12288" width="0" style="1" hidden="1" customWidth="1"/>
    <col min="12289" max="12289" width="85.7109375" style="1" customWidth="1"/>
    <col min="12290" max="12291" width="0" style="1" hidden="1" customWidth="1"/>
    <col min="12292" max="12292" width="23.85546875" style="1" customWidth="1"/>
    <col min="12293" max="12543" width="9.140625" style="1" customWidth="1"/>
    <col min="12544" max="12544" width="0" style="1" hidden="1" customWidth="1"/>
    <col min="12545" max="12545" width="85.7109375" style="1" customWidth="1"/>
    <col min="12546" max="12547" width="0" style="1" hidden="1" customWidth="1"/>
    <col min="12548" max="12548" width="23.85546875" style="1" customWidth="1"/>
    <col min="12549" max="12799" width="9.140625" style="1" customWidth="1"/>
    <col min="12800" max="12800" width="0" style="1" hidden="1" customWidth="1"/>
    <col min="12801" max="12801" width="85.7109375" style="1" customWidth="1"/>
    <col min="12802" max="12803" width="0" style="1" hidden="1" customWidth="1"/>
    <col min="12804" max="12804" width="23.85546875" style="1" customWidth="1"/>
    <col min="12805" max="13055" width="9.140625" style="1" customWidth="1"/>
    <col min="13056" max="13056" width="0" style="1" hidden="1" customWidth="1"/>
    <col min="13057" max="13057" width="85.7109375" style="1" customWidth="1"/>
    <col min="13058" max="13059" width="0" style="1" hidden="1" customWidth="1"/>
    <col min="13060" max="13060" width="23.85546875" style="1" customWidth="1"/>
    <col min="13061" max="13311" width="9.140625" style="1" customWidth="1"/>
    <col min="13312" max="13312" width="0" style="1" hidden="1" customWidth="1"/>
    <col min="13313" max="13313" width="85.7109375" style="1" customWidth="1"/>
    <col min="13314" max="13315" width="0" style="1" hidden="1" customWidth="1"/>
    <col min="13316" max="13316" width="23.85546875" style="1" customWidth="1"/>
    <col min="13317" max="13567" width="9.140625" style="1" customWidth="1"/>
    <col min="13568" max="13568" width="0" style="1" hidden="1" customWidth="1"/>
    <col min="13569" max="13569" width="85.7109375" style="1" customWidth="1"/>
    <col min="13570" max="13571" width="0" style="1" hidden="1" customWidth="1"/>
    <col min="13572" max="13572" width="23.85546875" style="1" customWidth="1"/>
    <col min="13573" max="13823" width="9.140625" style="1" customWidth="1"/>
    <col min="13824" max="13824" width="0" style="1" hidden="1" customWidth="1"/>
    <col min="13825" max="13825" width="85.7109375" style="1" customWidth="1"/>
    <col min="13826" max="13827" width="0" style="1" hidden="1" customWidth="1"/>
    <col min="13828" max="13828" width="23.85546875" style="1" customWidth="1"/>
    <col min="13829" max="14079" width="9.140625" style="1" customWidth="1"/>
    <col min="14080" max="14080" width="0" style="1" hidden="1" customWidth="1"/>
    <col min="14081" max="14081" width="85.7109375" style="1" customWidth="1"/>
    <col min="14082" max="14083" width="0" style="1" hidden="1" customWidth="1"/>
    <col min="14084" max="14084" width="23.85546875" style="1" customWidth="1"/>
    <col min="14085" max="14335" width="9.140625" style="1" customWidth="1"/>
    <col min="14336" max="14336" width="0" style="1" hidden="1" customWidth="1"/>
    <col min="14337" max="14337" width="85.7109375" style="1" customWidth="1"/>
    <col min="14338" max="14339" width="0" style="1" hidden="1" customWidth="1"/>
    <col min="14340" max="14340" width="23.85546875" style="1" customWidth="1"/>
    <col min="14341" max="14591" width="9.140625" style="1" customWidth="1"/>
    <col min="14592" max="14592" width="0" style="1" hidden="1" customWidth="1"/>
    <col min="14593" max="14593" width="85.7109375" style="1" customWidth="1"/>
    <col min="14594" max="14595" width="0" style="1" hidden="1" customWidth="1"/>
    <col min="14596" max="14596" width="23.85546875" style="1" customWidth="1"/>
    <col min="14597" max="14847" width="9.140625" style="1" customWidth="1"/>
    <col min="14848" max="14848" width="0" style="1" hidden="1" customWidth="1"/>
    <col min="14849" max="14849" width="85.7109375" style="1" customWidth="1"/>
    <col min="14850" max="14851" width="0" style="1" hidden="1" customWidth="1"/>
    <col min="14852" max="14852" width="23.85546875" style="1" customWidth="1"/>
    <col min="14853" max="15103" width="9.140625" style="1" customWidth="1"/>
    <col min="15104" max="15104" width="0" style="1" hidden="1" customWidth="1"/>
    <col min="15105" max="15105" width="85.7109375" style="1" customWidth="1"/>
    <col min="15106" max="15107" width="0" style="1" hidden="1" customWidth="1"/>
    <col min="15108" max="15108" width="23.85546875" style="1" customWidth="1"/>
    <col min="15109" max="15359" width="9.140625" style="1" customWidth="1"/>
    <col min="15360" max="15360" width="0" style="1" hidden="1" customWidth="1"/>
    <col min="15361" max="15361" width="85.7109375" style="1" customWidth="1"/>
    <col min="15362" max="15363" width="0" style="1" hidden="1" customWidth="1"/>
    <col min="15364" max="15364" width="23.85546875" style="1" customWidth="1"/>
    <col min="15365" max="15615" width="9.140625" style="1" customWidth="1"/>
    <col min="15616" max="15616" width="0" style="1" hidden="1" customWidth="1"/>
    <col min="15617" max="15617" width="85.7109375" style="1" customWidth="1"/>
    <col min="15618" max="15619" width="0" style="1" hidden="1" customWidth="1"/>
    <col min="15620" max="15620" width="23.85546875" style="1" customWidth="1"/>
    <col min="15621" max="15871" width="9.140625" style="1" customWidth="1"/>
    <col min="15872" max="15872" width="0" style="1" hidden="1" customWidth="1"/>
    <col min="15873" max="15873" width="85.7109375" style="1" customWidth="1"/>
    <col min="15874" max="15875" width="0" style="1" hidden="1" customWidth="1"/>
    <col min="15876" max="15876" width="23.85546875" style="1" customWidth="1"/>
    <col min="15877" max="16127" width="9.140625" style="1" customWidth="1"/>
    <col min="16128" max="16128" width="0" style="1" hidden="1" customWidth="1"/>
    <col min="16129" max="16129" width="85.7109375" style="1" customWidth="1"/>
    <col min="16130" max="16131" width="0" style="1" hidden="1" customWidth="1"/>
    <col min="16132" max="16132" width="23.85546875" style="1" customWidth="1"/>
    <col min="16133" max="16384" width="9.140625" style="1" customWidth="1"/>
  </cols>
  <sheetData>
    <row r="1" spans="1:5" x14ac:dyDescent="0.2">
      <c r="C1" s="3"/>
    </row>
    <row r="2" spans="1:5" ht="26.25" x14ac:dyDescent="0.2">
      <c r="A2" s="111" t="s">
        <v>0</v>
      </c>
      <c r="B2" s="111"/>
      <c r="C2" s="111"/>
      <c r="D2" s="111"/>
    </row>
    <row r="3" spans="1:5" x14ac:dyDescent="0.2">
      <c r="B3" s="4"/>
      <c r="C3" s="4"/>
      <c r="D3" s="5" t="s">
        <v>1</v>
      </c>
    </row>
    <row r="4" spans="1:5" ht="26.25" x14ac:dyDescent="0.2">
      <c r="A4" s="6" t="s">
        <v>2</v>
      </c>
      <c r="B4" s="117" t="s">
        <v>3</v>
      </c>
      <c r="C4" s="118"/>
      <c r="D4" s="6" t="s">
        <v>4</v>
      </c>
    </row>
    <row r="5" spans="1:5" ht="26.25" x14ac:dyDescent="0.2">
      <c r="A5" s="7" t="s">
        <v>5</v>
      </c>
      <c r="B5" s="35" t="s">
        <v>6</v>
      </c>
      <c r="C5" s="8" t="s">
        <v>7</v>
      </c>
      <c r="D5" s="7"/>
    </row>
    <row r="6" spans="1:5" ht="26.25" x14ac:dyDescent="0.2">
      <c r="A6" s="9" t="s">
        <v>8</v>
      </c>
      <c r="B6" s="10"/>
      <c r="C6" s="10"/>
      <c r="D6" s="26">
        <f>SUMIF(E6:E7,2,D6:D7)</f>
        <v>219926100</v>
      </c>
      <c r="E6" s="1">
        <v>1</v>
      </c>
    </row>
    <row r="7" spans="1:5" x14ac:dyDescent="0.2">
      <c r="A7" s="20" t="s">
        <v>9</v>
      </c>
      <c r="B7" s="16"/>
      <c r="C7" s="16"/>
      <c r="D7" s="29">
        <f>SUMIF(E7:E164,3,D7:D164)</f>
        <v>219926100</v>
      </c>
      <c r="E7" s="1">
        <v>2</v>
      </c>
    </row>
    <row r="8" spans="1:5" x14ac:dyDescent="0.2">
      <c r="A8" s="21" t="s">
        <v>10</v>
      </c>
      <c r="B8" s="17"/>
      <c r="C8" s="17"/>
      <c r="D8" s="30">
        <f>SUMIF(E8:E72,4,D8:D72)</f>
        <v>23449700</v>
      </c>
      <c r="E8" s="1">
        <v>3</v>
      </c>
    </row>
    <row r="9" spans="1:5" ht="46.5" outlineLevel="1" x14ac:dyDescent="0.2">
      <c r="A9" s="22" t="s">
        <v>11</v>
      </c>
      <c r="B9" s="17"/>
      <c r="C9" s="17"/>
      <c r="D9" s="30">
        <f>SUMIF(E9:E10,5,D9:D10)</f>
        <v>1768100</v>
      </c>
      <c r="E9" s="1">
        <v>4</v>
      </c>
    </row>
    <row r="10" spans="1:5" outlineLevel="2" x14ac:dyDescent="0.2">
      <c r="A10" s="23" t="s">
        <v>130</v>
      </c>
      <c r="B10" s="14"/>
      <c r="C10" s="14"/>
      <c r="D10" s="28">
        <f>SUMIF(E10:E11,6,D10:D11)</f>
        <v>1768100</v>
      </c>
      <c r="E10" s="1">
        <v>5</v>
      </c>
    </row>
    <row r="11" spans="1:5" outlineLevel="3" x14ac:dyDescent="0.2">
      <c r="A11" s="24" t="s">
        <v>13</v>
      </c>
      <c r="B11" s="14"/>
      <c r="C11" s="14"/>
      <c r="D11" s="28">
        <f>SUMIF(E11:E13,7,D11:D13)</f>
        <v>1768100</v>
      </c>
      <c r="E11" s="1">
        <v>6</v>
      </c>
    </row>
    <row r="12" spans="1:5" outlineLevel="4" x14ac:dyDescent="0.2">
      <c r="A12" s="25" t="s">
        <v>131</v>
      </c>
      <c r="B12" s="14">
        <v>3</v>
      </c>
      <c r="C12" s="14" t="s">
        <v>15</v>
      </c>
      <c r="D12" s="28">
        <v>1322500</v>
      </c>
      <c r="E12" s="1">
        <v>7</v>
      </c>
    </row>
    <row r="13" spans="1:5" outlineLevel="4" x14ac:dyDescent="0.2">
      <c r="A13" s="25" t="s">
        <v>132</v>
      </c>
      <c r="B13" s="14">
        <v>1</v>
      </c>
      <c r="C13" s="14" t="s">
        <v>17</v>
      </c>
      <c r="D13" s="28">
        <v>445600</v>
      </c>
      <c r="E13" s="1">
        <v>7</v>
      </c>
    </row>
    <row r="14" spans="1:5" outlineLevel="1" x14ac:dyDescent="0.2">
      <c r="A14" s="22" t="s">
        <v>18</v>
      </c>
      <c r="B14" s="17"/>
      <c r="C14" s="17"/>
      <c r="D14" s="30">
        <f>SUMIF(E14:E18,5,D14:D18)</f>
        <v>2700000</v>
      </c>
      <c r="E14" s="1">
        <v>4</v>
      </c>
    </row>
    <row r="15" spans="1:5" ht="46.5" outlineLevel="2" x14ac:dyDescent="0.2">
      <c r="A15" s="23" t="s">
        <v>133</v>
      </c>
      <c r="B15" s="14"/>
      <c r="C15" s="14"/>
      <c r="D15" s="28">
        <f>SUMIF(E15:E16,6,D15:D16)</f>
        <v>2500000</v>
      </c>
      <c r="E15" s="1">
        <v>5</v>
      </c>
    </row>
    <row r="16" spans="1:5" outlineLevel="3" x14ac:dyDescent="0.2">
      <c r="A16" s="24" t="s">
        <v>20</v>
      </c>
      <c r="B16" s="14"/>
      <c r="C16" s="14"/>
      <c r="D16" s="28">
        <f>SUMIF(E16:E17,7,D16:D17)</f>
        <v>2500000</v>
      </c>
      <c r="E16" s="1">
        <v>6</v>
      </c>
    </row>
    <row r="17" spans="1:5" outlineLevel="4" x14ac:dyDescent="0.2">
      <c r="A17" s="25" t="s">
        <v>134</v>
      </c>
      <c r="B17" s="14">
        <v>0</v>
      </c>
      <c r="C17" s="14" t="s">
        <v>23</v>
      </c>
      <c r="D17" s="28">
        <v>2500000</v>
      </c>
      <c r="E17" s="1">
        <v>7</v>
      </c>
    </row>
    <row r="18" spans="1:5" outlineLevel="2" x14ac:dyDescent="0.2">
      <c r="A18" s="23" t="s">
        <v>135</v>
      </c>
      <c r="B18" s="14"/>
      <c r="C18" s="14"/>
      <c r="D18" s="28">
        <f>SUMIF(E18:E19,6,D18:D19)</f>
        <v>200000</v>
      </c>
      <c r="E18" s="1">
        <v>5</v>
      </c>
    </row>
    <row r="19" spans="1:5" outlineLevel="3" x14ac:dyDescent="0.2">
      <c r="A19" s="24" t="s">
        <v>20</v>
      </c>
      <c r="B19" s="14"/>
      <c r="C19" s="14"/>
      <c r="D19" s="28">
        <f>SUMIF(E19:E20,7,D19:D20)</f>
        <v>200000</v>
      </c>
      <c r="E19" s="1">
        <v>6</v>
      </c>
    </row>
    <row r="20" spans="1:5" outlineLevel="4" x14ac:dyDescent="0.2">
      <c r="A20" s="25" t="s">
        <v>136</v>
      </c>
      <c r="B20" s="14">
        <v>0</v>
      </c>
      <c r="C20" s="14" t="s">
        <v>23</v>
      </c>
      <c r="D20" s="28">
        <v>200000</v>
      </c>
      <c r="E20" s="1">
        <v>7</v>
      </c>
    </row>
    <row r="21" spans="1:5" outlineLevel="1" x14ac:dyDescent="0.2">
      <c r="A21" s="22" t="s">
        <v>26</v>
      </c>
      <c r="B21" s="17"/>
      <c r="C21" s="17"/>
      <c r="D21" s="30">
        <f>SUMIF(E21:E25,5,D21:D25)</f>
        <v>5725900</v>
      </c>
      <c r="E21" s="1">
        <v>4</v>
      </c>
    </row>
    <row r="22" spans="1:5" ht="46.5" outlineLevel="2" x14ac:dyDescent="0.2">
      <c r="A22" s="23" t="s">
        <v>137</v>
      </c>
      <c r="B22" s="14"/>
      <c r="C22" s="14"/>
      <c r="D22" s="28">
        <f>SUMIF(E22:E23,6,D22:D23)</f>
        <v>136900</v>
      </c>
      <c r="E22" s="1">
        <v>5</v>
      </c>
    </row>
    <row r="23" spans="1:5" outlineLevel="3" x14ac:dyDescent="0.2">
      <c r="A23" s="24" t="s">
        <v>20</v>
      </c>
      <c r="B23" s="14"/>
      <c r="C23" s="14"/>
      <c r="D23" s="28">
        <f>SUMIF(E23:E24,7,D23:D24)</f>
        <v>136900</v>
      </c>
      <c r="E23" s="1">
        <v>6</v>
      </c>
    </row>
    <row r="24" spans="1:5" outlineLevel="4" x14ac:dyDescent="0.2">
      <c r="A24" s="25" t="s">
        <v>138</v>
      </c>
      <c r="B24" s="14">
        <v>0</v>
      </c>
      <c r="C24" s="14" t="s">
        <v>23</v>
      </c>
      <c r="D24" s="28">
        <v>136900</v>
      </c>
      <c r="E24" s="1">
        <v>7</v>
      </c>
    </row>
    <row r="25" spans="1:5" ht="46.5" outlineLevel="2" x14ac:dyDescent="0.2">
      <c r="A25" s="23" t="s">
        <v>139</v>
      </c>
      <c r="B25" s="14"/>
      <c r="C25" s="14"/>
      <c r="D25" s="28">
        <f>SUMIF(E25:E26,6,D25:D26)</f>
        <v>5589000</v>
      </c>
      <c r="E25" s="1">
        <v>5</v>
      </c>
    </row>
    <row r="26" spans="1:5" outlineLevel="3" x14ac:dyDescent="0.2">
      <c r="A26" s="24" t="s">
        <v>13</v>
      </c>
      <c r="B26" s="14"/>
      <c r="C26" s="14"/>
      <c r="D26" s="28">
        <f>SUMIF(E26:E27,7,D26:D27)</f>
        <v>5589000</v>
      </c>
      <c r="E26" s="1">
        <v>6</v>
      </c>
    </row>
    <row r="27" spans="1:5" ht="69.75" outlineLevel="4" x14ac:dyDescent="0.2">
      <c r="A27" s="83" t="s">
        <v>140</v>
      </c>
      <c r="B27" s="80">
        <v>1</v>
      </c>
      <c r="C27" s="80" t="s">
        <v>31</v>
      </c>
      <c r="D27" s="81">
        <v>5589000</v>
      </c>
      <c r="E27" s="1">
        <v>7</v>
      </c>
    </row>
    <row r="28" spans="1:5" outlineLevel="1" x14ac:dyDescent="0.2">
      <c r="A28" s="22" t="s">
        <v>32</v>
      </c>
      <c r="B28" s="17"/>
      <c r="C28" s="17"/>
      <c r="D28" s="30">
        <f>SUMIF(E28:E42,5,D28:D42)</f>
        <v>868100</v>
      </c>
      <c r="E28" s="1">
        <v>4</v>
      </c>
    </row>
    <row r="29" spans="1:5" outlineLevel="2" x14ac:dyDescent="0.2">
      <c r="A29" s="23" t="s">
        <v>141</v>
      </c>
      <c r="B29" s="14"/>
      <c r="C29" s="14"/>
      <c r="D29" s="28">
        <f>SUMIF(E29:E30,6,D29:D30)</f>
        <v>227100</v>
      </c>
      <c r="E29" s="1">
        <v>5</v>
      </c>
    </row>
    <row r="30" spans="1:5" outlineLevel="3" x14ac:dyDescent="0.2">
      <c r="A30" s="24" t="s">
        <v>20</v>
      </c>
      <c r="B30" s="14"/>
      <c r="C30" s="14"/>
      <c r="D30" s="28">
        <f>SUMIF(E30:E32,7,D30:D32)</f>
        <v>227100</v>
      </c>
      <c r="E30" s="1">
        <v>6</v>
      </c>
    </row>
    <row r="31" spans="1:5" outlineLevel="4" x14ac:dyDescent="0.2">
      <c r="A31" s="25" t="s">
        <v>138</v>
      </c>
      <c r="B31" s="14">
        <v>0</v>
      </c>
      <c r="C31" s="14" t="s">
        <v>23</v>
      </c>
      <c r="D31" s="28">
        <v>127000</v>
      </c>
      <c r="E31" s="1">
        <v>7</v>
      </c>
    </row>
    <row r="32" spans="1:5" outlineLevel="4" x14ac:dyDescent="0.2">
      <c r="A32" s="25" t="s">
        <v>142</v>
      </c>
      <c r="B32" s="14">
        <v>0</v>
      </c>
      <c r="C32" s="14" t="s">
        <v>23</v>
      </c>
      <c r="D32" s="28">
        <v>100100</v>
      </c>
      <c r="E32" s="1">
        <v>7</v>
      </c>
    </row>
    <row r="33" spans="1:5" outlineLevel="2" x14ac:dyDescent="0.2">
      <c r="A33" s="23" t="s">
        <v>143</v>
      </c>
      <c r="B33" s="14"/>
      <c r="C33" s="14"/>
      <c r="D33" s="28">
        <f>SUMIF(E33:E34,6,D33:D34)</f>
        <v>216700</v>
      </c>
      <c r="E33" s="1">
        <v>5</v>
      </c>
    </row>
    <row r="34" spans="1:5" outlineLevel="3" x14ac:dyDescent="0.2">
      <c r="A34" s="24" t="s">
        <v>20</v>
      </c>
      <c r="B34" s="14"/>
      <c r="C34" s="14"/>
      <c r="D34" s="28">
        <f>SUMIF(E34:E36,7,D34:D36)</f>
        <v>216700</v>
      </c>
      <c r="E34" s="1">
        <v>6</v>
      </c>
    </row>
    <row r="35" spans="1:5" outlineLevel="4" x14ac:dyDescent="0.2">
      <c r="A35" s="25" t="s">
        <v>138</v>
      </c>
      <c r="B35" s="14">
        <v>0</v>
      </c>
      <c r="C35" s="14" t="s">
        <v>23</v>
      </c>
      <c r="D35" s="28">
        <v>124300</v>
      </c>
      <c r="E35" s="1">
        <v>7</v>
      </c>
    </row>
    <row r="36" spans="1:5" outlineLevel="4" x14ac:dyDescent="0.2">
      <c r="A36" s="25" t="s">
        <v>142</v>
      </c>
      <c r="B36" s="14">
        <v>0</v>
      </c>
      <c r="C36" s="14" t="s">
        <v>23</v>
      </c>
      <c r="D36" s="28">
        <v>92400</v>
      </c>
      <c r="E36" s="1">
        <v>7</v>
      </c>
    </row>
    <row r="37" spans="1:5" outlineLevel="2" x14ac:dyDescent="0.2">
      <c r="A37" s="23" t="s">
        <v>144</v>
      </c>
      <c r="B37" s="14"/>
      <c r="C37" s="14"/>
      <c r="D37" s="28">
        <f>SUMIF(E37:E38,6,D37:D38)</f>
        <v>210000</v>
      </c>
      <c r="E37" s="1">
        <v>5</v>
      </c>
    </row>
    <row r="38" spans="1:5" outlineLevel="3" x14ac:dyDescent="0.2">
      <c r="A38" s="24" t="s">
        <v>20</v>
      </c>
      <c r="B38" s="14"/>
      <c r="C38" s="14"/>
      <c r="D38" s="28">
        <f>SUMIF(E38:E41,7,D38:D41)</f>
        <v>210000</v>
      </c>
      <c r="E38" s="1">
        <v>6</v>
      </c>
    </row>
    <row r="39" spans="1:5" outlineLevel="4" x14ac:dyDescent="0.2">
      <c r="A39" s="25" t="s">
        <v>138</v>
      </c>
      <c r="B39" s="14">
        <v>0</v>
      </c>
      <c r="C39" s="14" t="s">
        <v>23</v>
      </c>
      <c r="D39" s="28">
        <v>89000</v>
      </c>
      <c r="E39" s="1">
        <v>7</v>
      </c>
    </row>
    <row r="40" spans="1:5" outlineLevel="4" x14ac:dyDescent="0.2">
      <c r="A40" s="25" t="s">
        <v>142</v>
      </c>
      <c r="B40" s="14">
        <v>0</v>
      </c>
      <c r="C40" s="14" t="s">
        <v>23</v>
      </c>
      <c r="D40" s="28">
        <v>1000</v>
      </c>
      <c r="E40" s="1">
        <v>7</v>
      </c>
    </row>
    <row r="41" spans="1:5" outlineLevel="4" x14ac:dyDescent="0.2">
      <c r="A41" s="25" t="s">
        <v>145</v>
      </c>
      <c r="B41" s="14">
        <v>0</v>
      </c>
      <c r="C41" s="14" t="s">
        <v>23</v>
      </c>
      <c r="D41" s="28">
        <v>120000</v>
      </c>
      <c r="E41" s="1">
        <v>7</v>
      </c>
    </row>
    <row r="42" spans="1:5" outlineLevel="2" x14ac:dyDescent="0.2">
      <c r="A42" s="23" t="s">
        <v>146</v>
      </c>
      <c r="B42" s="14"/>
      <c r="C42" s="14"/>
      <c r="D42" s="28">
        <f>SUMIF(E42:E43,6,D42:D43)</f>
        <v>214300</v>
      </c>
      <c r="E42" s="1">
        <v>5</v>
      </c>
    </row>
    <row r="43" spans="1:5" outlineLevel="3" x14ac:dyDescent="0.2">
      <c r="A43" s="24" t="s">
        <v>20</v>
      </c>
      <c r="B43" s="14"/>
      <c r="C43" s="14"/>
      <c r="D43" s="28">
        <f>SUMIF(E43:E45,7,D43:D45)</f>
        <v>214300</v>
      </c>
      <c r="E43" s="1">
        <v>6</v>
      </c>
    </row>
    <row r="44" spans="1:5" outlineLevel="4" x14ac:dyDescent="0.2">
      <c r="A44" s="25" t="s">
        <v>138</v>
      </c>
      <c r="B44" s="14">
        <v>0</v>
      </c>
      <c r="C44" s="14" t="s">
        <v>23</v>
      </c>
      <c r="D44" s="28">
        <v>19300</v>
      </c>
      <c r="E44" s="1">
        <v>7</v>
      </c>
    </row>
    <row r="45" spans="1:5" outlineLevel="4" x14ac:dyDescent="0.2">
      <c r="A45" s="25" t="s">
        <v>142</v>
      </c>
      <c r="B45" s="14">
        <v>0</v>
      </c>
      <c r="C45" s="14" t="s">
        <v>23</v>
      </c>
      <c r="D45" s="28">
        <v>195000</v>
      </c>
      <c r="E45" s="1">
        <v>7</v>
      </c>
    </row>
    <row r="46" spans="1:5" ht="46.5" outlineLevel="1" x14ac:dyDescent="0.2">
      <c r="A46" s="22" t="s">
        <v>39</v>
      </c>
      <c r="B46" s="17"/>
      <c r="C46" s="17"/>
      <c r="D46" s="30">
        <f>SUMIF(E46:E57,5,D46:D57)</f>
        <v>1653600</v>
      </c>
      <c r="E46" s="1">
        <v>4</v>
      </c>
    </row>
    <row r="47" spans="1:5" outlineLevel="2" x14ac:dyDescent="0.2">
      <c r="A47" s="23" t="s">
        <v>147</v>
      </c>
      <c r="B47" s="14"/>
      <c r="C47" s="14"/>
      <c r="D47" s="28">
        <f>SUMIF(E47:E48,6,D47:D48)</f>
        <v>84200</v>
      </c>
      <c r="E47" s="1">
        <v>5</v>
      </c>
    </row>
    <row r="48" spans="1:5" outlineLevel="3" x14ac:dyDescent="0.2">
      <c r="A48" s="24" t="s">
        <v>20</v>
      </c>
      <c r="B48" s="14"/>
      <c r="C48" s="14"/>
      <c r="D48" s="28">
        <f>SUMIF(E48:E50,7,D48:D50)</f>
        <v>84200</v>
      </c>
      <c r="E48" s="1">
        <v>6</v>
      </c>
    </row>
    <row r="49" spans="1:5" outlineLevel="4" x14ac:dyDescent="0.2">
      <c r="A49" s="25" t="s">
        <v>138</v>
      </c>
      <c r="B49" s="14">
        <v>0</v>
      </c>
      <c r="C49" s="14" t="s">
        <v>23</v>
      </c>
      <c r="D49" s="28">
        <v>80200</v>
      </c>
      <c r="E49" s="1">
        <v>7</v>
      </c>
    </row>
    <row r="50" spans="1:5" outlineLevel="4" x14ac:dyDescent="0.2">
      <c r="A50" s="25" t="s">
        <v>142</v>
      </c>
      <c r="B50" s="14">
        <v>0</v>
      </c>
      <c r="C50" s="14" t="s">
        <v>23</v>
      </c>
      <c r="D50" s="28">
        <v>4000</v>
      </c>
      <c r="E50" s="1">
        <v>7</v>
      </c>
    </row>
    <row r="51" spans="1:5" outlineLevel="2" x14ac:dyDescent="0.2">
      <c r="A51" s="23" t="s">
        <v>148</v>
      </c>
      <c r="B51" s="14"/>
      <c r="C51" s="14"/>
      <c r="D51" s="28">
        <f>SUMIF(E51:E52,6,D51:D52)</f>
        <v>255500</v>
      </c>
      <c r="E51" s="1">
        <v>5</v>
      </c>
    </row>
    <row r="52" spans="1:5" outlineLevel="3" x14ac:dyDescent="0.2">
      <c r="A52" s="24" t="s">
        <v>20</v>
      </c>
      <c r="B52" s="14"/>
      <c r="C52" s="14"/>
      <c r="D52" s="28">
        <f>SUMIF(E52:E53,7,D52:D53)</f>
        <v>255500</v>
      </c>
      <c r="E52" s="1">
        <v>6</v>
      </c>
    </row>
    <row r="53" spans="1:5" outlineLevel="4" x14ac:dyDescent="0.2">
      <c r="A53" s="25" t="s">
        <v>138</v>
      </c>
      <c r="B53" s="14">
        <v>0</v>
      </c>
      <c r="C53" s="14" t="s">
        <v>23</v>
      </c>
      <c r="D53" s="28">
        <v>255500</v>
      </c>
      <c r="E53" s="1">
        <v>7</v>
      </c>
    </row>
    <row r="54" spans="1:5" outlineLevel="2" x14ac:dyDescent="0.2">
      <c r="A54" s="23" t="s">
        <v>149</v>
      </c>
      <c r="B54" s="14"/>
      <c r="C54" s="14"/>
      <c r="D54" s="28">
        <f>SUMIF(E54:E55,6,D54:D55)</f>
        <v>396000</v>
      </c>
      <c r="E54" s="1">
        <v>5</v>
      </c>
    </row>
    <row r="55" spans="1:5" outlineLevel="3" x14ac:dyDescent="0.2">
      <c r="A55" s="24" t="s">
        <v>20</v>
      </c>
      <c r="B55" s="14"/>
      <c r="C55" s="14"/>
      <c r="D55" s="28">
        <f>SUMIF(E55:E56,7,D55:D56)</f>
        <v>396000</v>
      </c>
      <c r="E55" s="1">
        <v>6</v>
      </c>
    </row>
    <row r="56" spans="1:5" outlineLevel="4" x14ac:dyDescent="0.2">
      <c r="A56" s="25" t="s">
        <v>138</v>
      </c>
      <c r="B56" s="14">
        <v>0</v>
      </c>
      <c r="C56" s="14" t="s">
        <v>23</v>
      </c>
      <c r="D56" s="28">
        <v>396000</v>
      </c>
      <c r="E56" s="1">
        <v>7</v>
      </c>
    </row>
    <row r="57" spans="1:5" ht="46.5" outlineLevel="2" x14ac:dyDescent="0.2">
      <c r="A57" s="23" t="s">
        <v>150</v>
      </c>
      <c r="B57" s="14"/>
      <c r="C57" s="14"/>
      <c r="D57" s="28">
        <f>SUMIF(E57:E61,6,D57:D61)</f>
        <v>917900</v>
      </c>
      <c r="E57" s="1">
        <v>5</v>
      </c>
    </row>
    <row r="58" spans="1:5" outlineLevel="3" x14ac:dyDescent="0.2">
      <c r="A58" s="24" t="s">
        <v>20</v>
      </c>
      <c r="B58" s="14"/>
      <c r="C58" s="14"/>
      <c r="D58" s="28">
        <f>SUMIF(E58:E60,7,D58:D60)</f>
        <v>422900</v>
      </c>
      <c r="E58" s="1">
        <v>6</v>
      </c>
    </row>
    <row r="59" spans="1:5" outlineLevel="4" x14ac:dyDescent="0.2">
      <c r="A59" s="25" t="s">
        <v>138</v>
      </c>
      <c r="B59" s="14">
        <v>0</v>
      </c>
      <c r="C59" s="14" t="s">
        <v>23</v>
      </c>
      <c r="D59" s="28">
        <v>71900</v>
      </c>
      <c r="E59" s="1">
        <v>7</v>
      </c>
    </row>
    <row r="60" spans="1:5" outlineLevel="4" x14ac:dyDescent="0.2">
      <c r="A60" s="25" t="s">
        <v>142</v>
      </c>
      <c r="B60" s="14">
        <v>0</v>
      </c>
      <c r="C60" s="14" t="s">
        <v>23</v>
      </c>
      <c r="D60" s="28">
        <v>351000</v>
      </c>
      <c r="E60" s="1">
        <v>7</v>
      </c>
    </row>
    <row r="61" spans="1:5" outlineLevel="3" x14ac:dyDescent="0.2">
      <c r="A61" s="24" t="s">
        <v>13</v>
      </c>
      <c r="B61" s="14"/>
      <c r="C61" s="14"/>
      <c r="D61" s="28">
        <f>SUMIF(E61:E62,7,D61:D62)</f>
        <v>495000</v>
      </c>
      <c r="E61" s="1">
        <v>6</v>
      </c>
    </row>
    <row r="62" spans="1:5" outlineLevel="4" x14ac:dyDescent="0.2">
      <c r="A62" s="25" t="s">
        <v>151</v>
      </c>
      <c r="B62" s="14">
        <v>10</v>
      </c>
      <c r="C62" s="14" t="s">
        <v>45</v>
      </c>
      <c r="D62" s="28">
        <v>495000</v>
      </c>
      <c r="E62" s="1">
        <v>7</v>
      </c>
    </row>
    <row r="63" spans="1:5" outlineLevel="1" x14ac:dyDescent="0.2">
      <c r="A63" s="22" t="s">
        <v>46</v>
      </c>
      <c r="B63" s="17"/>
      <c r="C63" s="17"/>
      <c r="D63" s="30">
        <f>SUMIF(E63:E69,5,D63:D69)</f>
        <v>740000</v>
      </c>
      <c r="E63" s="1">
        <v>4</v>
      </c>
    </row>
    <row r="64" spans="1:5" outlineLevel="2" x14ac:dyDescent="0.2">
      <c r="A64" s="23" t="s">
        <v>152</v>
      </c>
      <c r="B64" s="14"/>
      <c r="C64" s="14"/>
      <c r="D64" s="28">
        <f>SUMIF(E64:E65,6,D64:D65)</f>
        <v>639600</v>
      </c>
      <c r="E64" s="1">
        <v>5</v>
      </c>
    </row>
    <row r="65" spans="1:5" outlineLevel="3" x14ac:dyDescent="0.2">
      <c r="A65" s="24" t="s">
        <v>20</v>
      </c>
      <c r="B65" s="14"/>
      <c r="C65" s="14"/>
      <c r="D65" s="28">
        <f>SUMIF(E65:E68,7,D65:D68)</f>
        <v>639600</v>
      </c>
      <c r="E65" s="1">
        <v>6</v>
      </c>
    </row>
    <row r="66" spans="1:5" outlineLevel="4" x14ac:dyDescent="0.2">
      <c r="A66" s="25" t="s">
        <v>138</v>
      </c>
      <c r="B66" s="14">
        <v>0</v>
      </c>
      <c r="C66" s="14" t="s">
        <v>23</v>
      </c>
      <c r="D66" s="28">
        <v>150600</v>
      </c>
      <c r="E66" s="1">
        <v>7</v>
      </c>
    </row>
    <row r="67" spans="1:5" outlineLevel="4" x14ac:dyDescent="0.2">
      <c r="A67" s="25" t="s">
        <v>142</v>
      </c>
      <c r="B67" s="14">
        <v>0</v>
      </c>
      <c r="C67" s="14" t="s">
        <v>23</v>
      </c>
      <c r="D67" s="28">
        <v>465000</v>
      </c>
      <c r="E67" s="1">
        <v>7</v>
      </c>
    </row>
    <row r="68" spans="1:5" outlineLevel="4" x14ac:dyDescent="0.2">
      <c r="A68" s="25" t="s">
        <v>153</v>
      </c>
      <c r="B68" s="14">
        <v>0</v>
      </c>
      <c r="C68" s="14" t="s">
        <v>49</v>
      </c>
      <c r="D68" s="28">
        <v>24000</v>
      </c>
      <c r="E68" s="1">
        <v>7</v>
      </c>
    </row>
    <row r="69" spans="1:5" outlineLevel="2" x14ac:dyDescent="0.2">
      <c r="A69" s="23" t="s">
        <v>154</v>
      </c>
      <c r="B69" s="14"/>
      <c r="C69" s="14"/>
      <c r="D69" s="28">
        <f>SUMIF(E69:E70,6,D69:D70)</f>
        <v>100400</v>
      </c>
      <c r="E69" s="1">
        <v>5</v>
      </c>
    </row>
    <row r="70" spans="1:5" outlineLevel="3" x14ac:dyDescent="0.2">
      <c r="A70" s="24" t="s">
        <v>20</v>
      </c>
      <c r="B70" s="14"/>
      <c r="C70" s="14"/>
      <c r="D70" s="28">
        <f>SUMIF(E70:E71,7,D70:D71)</f>
        <v>100400</v>
      </c>
      <c r="E70" s="1">
        <v>6</v>
      </c>
    </row>
    <row r="71" spans="1:5" outlineLevel="4" x14ac:dyDescent="0.2">
      <c r="A71" s="25" t="s">
        <v>138</v>
      </c>
      <c r="B71" s="14">
        <v>0</v>
      </c>
      <c r="C71" s="14" t="s">
        <v>23</v>
      </c>
      <c r="D71" s="28">
        <v>100400</v>
      </c>
      <c r="E71" s="1">
        <v>7</v>
      </c>
    </row>
    <row r="72" spans="1:5" ht="46.5" outlineLevel="1" x14ac:dyDescent="0.2">
      <c r="A72" s="22" t="s">
        <v>51</v>
      </c>
      <c r="B72" s="17"/>
      <c r="C72" s="17"/>
      <c r="D72" s="30">
        <f>SUMIF(E72:E73,5,D72:D73)</f>
        <v>9994000</v>
      </c>
      <c r="E72" s="1">
        <v>4</v>
      </c>
    </row>
    <row r="73" spans="1:5" ht="46.5" outlineLevel="2" x14ac:dyDescent="0.2">
      <c r="A73" s="23" t="s">
        <v>155</v>
      </c>
      <c r="B73" s="14"/>
      <c r="C73" s="14"/>
      <c r="D73" s="28">
        <f>SUMIF(E73:E74,6,D73:D74)</f>
        <v>9994000</v>
      </c>
      <c r="E73" s="1">
        <v>5</v>
      </c>
    </row>
    <row r="74" spans="1:5" outlineLevel="3" x14ac:dyDescent="0.2">
      <c r="A74" s="24" t="s">
        <v>13</v>
      </c>
      <c r="B74" s="14"/>
      <c r="C74" s="14"/>
      <c r="D74" s="28">
        <f>SUMIF(E74:E75,7,D74:D75)</f>
        <v>9994000</v>
      </c>
      <c r="E74" s="1">
        <v>6</v>
      </c>
    </row>
    <row r="75" spans="1:5" ht="46.5" outlineLevel="4" x14ac:dyDescent="0.2">
      <c r="A75" s="25" t="s">
        <v>156</v>
      </c>
      <c r="B75" s="14">
        <v>1</v>
      </c>
      <c r="C75" s="14" t="s">
        <v>31</v>
      </c>
      <c r="D75" s="28">
        <v>9994000</v>
      </c>
      <c r="E75" s="1">
        <v>7</v>
      </c>
    </row>
    <row r="76" spans="1:5" x14ac:dyDescent="0.2">
      <c r="A76" s="21" t="s">
        <v>54</v>
      </c>
      <c r="B76" s="17"/>
      <c r="C76" s="17"/>
      <c r="D76" s="30">
        <f>SUMIF(E76:E107,4,D76:D107)</f>
        <v>82543400</v>
      </c>
      <c r="E76" s="1">
        <v>3</v>
      </c>
    </row>
    <row r="77" spans="1:5" outlineLevel="1" x14ac:dyDescent="0.2">
      <c r="A77" s="22" t="s">
        <v>55</v>
      </c>
      <c r="B77" s="17"/>
      <c r="C77" s="17"/>
      <c r="D77" s="30">
        <f>SUMIF(E77:E86,5,D77:D86)</f>
        <v>5523400</v>
      </c>
      <c r="E77" s="1">
        <v>4</v>
      </c>
    </row>
    <row r="78" spans="1:5" outlineLevel="2" x14ac:dyDescent="0.2">
      <c r="A78" s="23" t="s">
        <v>157</v>
      </c>
      <c r="B78" s="14"/>
      <c r="C78" s="14"/>
      <c r="D78" s="28">
        <f>SUMIF(E78:E79,6,D78:D79)</f>
        <v>1073400</v>
      </c>
      <c r="E78" s="1">
        <v>5</v>
      </c>
    </row>
    <row r="79" spans="1:5" outlineLevel="3" x14ac:dyDescent="0.2">
      <c r="A79" s="24" t="s">
        <v>20</v>
      </c>
      <c r="B79" s="14"/>
      <c r="C79" s="14"/>
      <c r="D79" s="28">
        <f>SUMIF(E79:E82,7,D79:D82)</f>
        <v>1073400</v>
      </c>
      <c r="E79" s="1">
        <v>6</v>
      </c>
    </row>
    <row r="80" spans="1:5" outlineLevel="4" x14ac:dyDescent="0.2">
      <c r="A80" s="25" t="s">
        <v>138</v>
      </c>
      <c r="B80" s="14">
        <v>0</v>
      </c>
      <c r="C80" s="14" t="s">
        <v>23</v>
      </c>
      <c r="D80" s="28">
        <v>113400</v>
      </c>
      <c r="E80" s="1">
        <v>7</v>
      </c>
    </row>
    <row r="81" spans="1:5" outlineLevel="4" x14ac:dyDescent="0.2">
      <c r="A81" s="25" t="s">
        <v>158</v>
      </c>
      <c r="B81" s="14">
        <v>0</v>
      </c>
      <c r="C81" s="14" t="s">
        <v>58</v>
      </c>
      <c r="D81" s="28">
        <v>240000</v>
      </c>
      <c r="E81" s="1">
        <v>7</v>
      </c>
    </row>
    <row r="82" spans="1:5" outlineLevel="4" x14ac:dyDescent="0.2">
      <c r="A82" s="25" t="s">
        <v>159</v>
      </c>
      <c r="B82" s="14">
        <v>0</v>
      </c>
      <c r="C82" s="14" t="s">
        <v>58</v>
      </c>
      <c r="D82" s="28">
        <v>720000</v>
      </c>
      <c r="E82" s="1">
        <v>7</v>
      </c>
    </row>
    <row r="83" spans="1:5" outlineLevel="2" x14ac:dyDescent="0.2">
      <c r="A83" s="23" t="s">
        <v>160</v>
      </c>
      <c r="B83" s="14"/>
      <c r="C83" s="14"/>
      <c r="D83" s="28">
        <f>SUMIF(E83:E84,6,D83:D84)</f>
        <v>3650000</v>
      </c>
      <c r="E83" s="1">
        <v>5</v>
      </c>
    </row>
    <row r="84" spans="1:5" outlineLevel="3" x14ac:dyDescent="0.2">
      <c r="A84" s="24" t="s">
        <v>20</v>
      </c>
      <c r="B84" s="14"/>
      <c r="C84" s="14"/>
      <c r="D84" s="28">
        <f>SUMIF(E84:E85,7,D84:D85)</f>
        <v>3650000</v>
      </c>
      <c r="E84" s="1">
        <v>6</v>
      </c>
    </row>
    <row r="85" spans="1:5" outlineLevel="4" x14ac:dyDescent="0.2">
      <c r="A85" s="25" t="s">
        <v>161</v>
      </c>
      <c r="B85" s="14">
        <v>0</v>
      </c>
      <c r="C85" s="14" t="s">
        <v>23</v>
      </c>
      <c r="D85" s="28">
        <v>3650000</v>
      </c>
      <c r="E85" s="1">
        <v>7</v>
      </c>
    </row>
    <row r="86" spans="1:5" outlineLevel="2" x14ac:dyDescent="0.2">
      <c r="A86" s="23" t="s">
        <v>162</v>
      </c>
      <c r="B86" s="14"/>
      <c r="C86" s="14"/>
      <c r="D86" s="28">
        <f>SUMIF(E86:E87,6,D86:D87)</f>
        <v>800000</v>
      </c>
      <c r="E86" s="1">
        <v>5</v>
      </c>
    </row>
    <row r="87" spans="1:5" outlineLevel="3" x14ac:dyDescent="0.2">
      <c r="A87" s="24" t="s">
        <v>20</v>
      </c>
      <c r="B87" s="14"/>
      <c r="C87" s="14"/>
      <c r="D87" s="28">
        <f>SUMIF(E87:E88,7,D87:D88)</f>
        <v>800000</v>
      </c>
      <c r="E87" s="1">
        <v>6</v>
      </c>
    </row>
    <row r="88" spans="1:5" outlineLevel="4" x14ac:dyDescent="0.2">
      <c r="A88" s="25" t="s">
        <v>163</v>
      </c>
      <c r="B88" s="14">
        <v>0</v>
      </c>
      <c r="C88" s="14" t="s">
        <v>23</v>
      </c>
      <c r="D88" s="28">
        <v>800000</v>
      </c>
      <c r="E88" s="1">
        <v>7</v>
      </c>
    </row>
    <row r="89" spans="1:5" outlineLevel="1" x14ac:dyDescent="0.2">
      <c r="A89" s="22" t="s">
        <v>64</v>
      </c>
      <c r="B89" s="17"/>
      <c r="C89" s="17"/>
      <c r="D89" s="30">
        <f>SUMIF(E89:E93,5,D89:D93)</f>
        <v>4984000</v>
      </c>
      <c r="E89" s="1">
        <v>4</v>
      </c>
    </row>
    <row r="90" spans="1:5" outlineLevel="2" x14ac:dyDescent="0.2">
      <c r="A90" s="23" t="s">
        <v>164</v>
      </c>
      <c r="B90" s="14"/>
      <c r="C90" s="14"/>
      <c r="D90" s="28">
        <f>SUMIF(E90:E91,6,D90:D91)</f>
        <v>4300000</v>
      </c>
      <c r="E90" s="1">
        <v>5</v>
      </c>
    </row>
    <row r="91" spans="1:5" outlineLevel="3" x14ac:dyDescent="0.2">
      <c r="A91" s="24" t="s">
        <v>20</v>
      </c>
      <c r="B91" s="14"/>
      <c r="C91" s="14"/>
      <c r="D91" s="28">
        <f>SUMIF(E91:E92,7,D91:D92)</f>
        <v>4300000</v>
      </c>
      <c r="E91" s="1">
        <v>6</v>
      </c>
    </row>
    <row r="92" spans="1:5" outlineLevel="4" x14ac:dyDescent="0.2">
      <c r="A92" s="25" t="s">
        <v>165</v>
      </c>
      <c r="B92" s="14">
        <v>0</v>
      </c>
      <c r="C92" s="14" t="s">
        <v>23</v>
      </c>
      <c r="D92" s="28">
        <v>4300000</v>
      </c>
      <c r="E92" s="1">
        <v>7</v>
      </c>
    </row>
    <row r="93" spans="1:5" outlineLevel="2" x14ac:dyDescent="0.2">
      <c r="A93" s="23" t="s">
        <v>166</v>
      </c>
      <c r="B93" s="14"/>
      <c r="C93" s="14"/>
      <c r="D93" s="28">
        <f>SUMIF(E93:E94,6,D93:D94)</f>
        <v>684000</v>
      </c>
      <c r="E93" s="1">
        <v>5</v>
      </c>
    </row>
    <row r="94" spans="1:5" outlineLevel="3" x14ac:dyDescent="0.2">
      <c r="A94" s="24" t="s">
        <v>20</v>
      </c>
      <c r="B94" s="14"/>
      <c r="C94" s="14"/>
      <c r="D94" s="28">
        <f>SUMIF(E94:E95,7,D94:D95)</f>
        <v>684000</v>
      </c>
      <c r="E94" s="1">
        <v>6</v>
      </c>
    </row>
    <row r="95" spans="1:5" outlineLevel="4" x14ac:dyDescent="0.2">
      <c r="A95" s="25" t="s">
        <v>167</v>
      </c>
      <c r="B95" s="14">
        <v>0</v>
      </c>
      <c r="C95" s="14" t="s">
        <v>23</v>
      </c>
      <c r="D95" s="28">
        <v>684000</v>
      </c>
      <c r="E95" s="1">
        <v>7</v>
      </c>
    </row>
    <row r="96" spans="1:5" ht="46.5" outlineLevel="1" x14ac:dyDescent="0.2">
      <c r="A96" s="22" t="s">
        <v>69</v>
      </c>
      <c r="B96" s="17"/>
      <c r="C96" s="17"/>
      <c r="D96" s="30">
        <f>SUMIF(E96:E100,5,D96:D100)</f>
        <v>5036000</v>
      </c>
      <c r="E96" s="1">
        <v>4</v>
      </c>
    </row>
    <row r="97" spans="1:5" outlineLevel="2" x14ac:dyDescent="0.2">
      <c r="A97" s="23" t="s">
        <v>168</v>
      </c>
      <c r="B97" s="14"/>
      <c r="C97" s="14"/>
      <c r="D97" s="28">
        <f>SUMIF(E97:E98,6,D97:D98)</f>
        <v>3886000</v>
      </c>
      <c r="E97" s="1">
        <v>5</v>
      </c>
    </row>
    <row r="98" spans="1:5" outlineLevel="3" x14ac:dyDescent="0.2">
      <c r="A98" s="24" t="s">
        <v>20</v>
      </c>
      <c r="B98" s="14"/>
      <c r="C98" s="14"/>
      <c r="D98" s="28">
        <f>SUMIF(E98:E99,7,D98:D99)</f>
        <v>3886000</v>
      </c>
      <c r="E98" s="1">
        <v>6</v>
      </c>
    </row>
    <row r="99" spans="1:5" outlineLevel="4" x14ac:dyDescent="0.2">
      <c r="A99" s="25" t="s">
        <v>169</v>
      </c>
      <c r="B99" s="14">
        <v>0</v>
      </c>
      <c r="C99" s="14" t="s">
        <v>23</v>
      </c>
      <c r="D99" s="28">
        <v>3886000</v>
      </c>
      <c r="E99" s="1">
        <v>7</v>
      </c>
    </row>
    <row r="100" spans="1:5" outlineLevel="2" x14ac:dyDescent="0.2">
      <c r="A100" s="23" t="s">
        <v>170</v>
      </c>
      <c r="B100" s="14"/>
      <c r="C100" s="14"/>
      <c r="D100" s="28">
        <f>SUMIF(E100:E101,6,D100:D101)</f>
        <v>1150000</v>
      </c>
      <c r="E100" s="1">
        <v>5</v>
      </c>
    </row>
    <row r="101" spans="1:5" outlineLevel="3" x14ac:dyDescent="0.2">
      <c r="A101" s="24" t="s">
        <v>20</v>
      </c>
      <c r="B101" s="14"/>
      <c r="C101" s="14"/>
      <c r="D101" s="28">
        <f>SUMIF(E101:E102,7,D101:D102)</f>
        <v>1150000</v>
      </c>
      <c r="E101" s="1">
        <v>6</v>
      </c>
    </row>
    <row r="102" spans="1:5" outlineLevel="4" x14ac:dyDescent="0.2">
      <c r="A102" s="25" t="s">
        <v>171</v>
      </c>
      <c r="B102" s="14">
        <v>0</v>
      </c>
      <c r="C102" s="14" t="s">
        <v>23</v>
      </c>
      <c r="D102" s="28">
        <v>1150000</v>
      </c>
      <c r="E102" s="1">
        <v>7</v>
      </c>
    </row>
    <row r="103" spans="1:5" ht="46.5" outlineLevel="1" x14ac:dyDescent="0.2">
      <c r="A103" s="54" t="s">
        <v>74</v>
      </c>
      <c r="B103" s="55"/>
      <c r="C103" s="55"/>
      <c r="D103" s="53">
        <f>SUMIF(E103:E104,5,D103:D104)</f>
        <v>42000000</v>
      </c>
      <c r="E103" s="1">
        <v>4</v>
      </c>
    </row>
    <row r="104" spans="1:5" ht="46.5" outlineLevel="2" x14ac:dyDescent="0.2">
      <c r="A104" s="56" t="s">
        <v>172</v>
      </c>
      <c r="B104" s="57"/>
      <c r="C104" s="57"/>
      <c r="D104" s="50">
        <f>SUMIF(E104:E105,6,D104:D105)</f>
        <v>42000000</v>
      </c>
      <c r="E104" s="1">
        <v>5</v>
      </c>
    </row>
    <row r="105" spans="1:5" outlineLevel="3" x14ac:dyDescent="0.2">
      <c r="A105" s="58" t="s">
        <v>13</v>
      </c>
      <c r="B105" s="57"/>
      <c r="C105" s="57"/>
      <c r="D105" s="50">
        <f>SUMIF(E105:E106,7,D105:D106)</f>
        <v>42000000</v>
      </c>
      <c r="E105" s="1">
        <v>6</v>
      </c>
    </row>
    <row r="106" spans="1:5" ht="46.5" outlineLevel="4" x14ac:dyDescent="0.2">
      <c r="A106" s="59" t="s">
        <v>173</v>
      </c>
      <c r="B106" s="57">
        <v>1</v>
      </c>
      <c r="C106" s="57" t="s">
        <v>31</v>
      </c>
      <c r="D106" s="50">
        <v>42000000</v>
      </c>
      <c r="E106" s="1">
        <v>7</v>
      </c>
    </row>
    <row r="107" spans="1:5" ht="46.5" outlineLevel="1" x14ac:dyDescent="0.2">
      <c r="A107" s="60" t="s">
        <v>77</v>
      </c>
      <c r="B107" s="61"/>
      <c r="C107" s="61"/>
      <c r="D107" s="62">
        <f>SUMIF(E107:E108,5,D107:D108)</f>
        <v>25000000</v>
      </c>
      <c r="E107" s="1">
        <v>4</v>
      </c>
    </row>
    <row r="108" spans="1:5" ht="46.5" outlineLevel="2" x14ac:dyDescent="0.2">
      <c r="A108" s="63" t="s">
        <v>174</v>
      </c>
      <c r="B108" s="64"/>
      <c r="C108" s="64"/>
      <c r="D108" s="65">
        <f>SUMIF(E108:E109,6,D108:D109)</f>
        <v>25000000</v>
      </c>
      <c r="E108" s="1">
        <v>5</v>
      </c>
    </row>
    <row r="109" spans="1:5" outlineLevel="3" x14ac:dyDescent="0.2">
      <c r="A109" s="66" t="s">
        <v>13</v>
      </c>
      <c r="B109" s="64"/>
      <c r="C109" s="64"/>
      <c r="D109" s="65">
        <f>SUMIF(E109:E110,7,D109:D110)</f>
        <v>25000000</v>
      </c>
      <c r="E109" s="1">
        <v>6</v>
      </c>
    </row>
    <row r="110" spans="1:5" ht="46.5" outlineLevel="4" x14ac:dyDescent="0.2">
      <c r="A110" s="67" t="s">
        <v>175</v>
      </c>
      <c r="B110" s="64">
        <v>1</v>
      </c>
      <c r="C110" s="64" t="s">
        <v>31</v>
      </c>
      <c r="D110" s="65">
        <v>25000000</v>
      </c>
      <c r="E110" s="1">
        <v>7</v>
      </c>
    </row>
    <row r="111" spans="1:5" x14ac:dyDescent="0.2">
      <c r="A111" s="21" t="s">
        <v>80</v>
      </c>
      <c r="B111" s="17"/>
      <c r="C111" s="17"/>
      <c r="D111" s="30">
        <f>SUMIF(E111:E160,4,D111:D160)</f>
        <v>14774600</v>
      </c>
      <c r="E111" s="1">
        <v>3</v>
      </c>
    </row>
    <row r="112" spans="1:5" outlineLevel="1" x14ac:dyDescent="0.2">
      <c r="A112" s="22" t="s">
        <v>81</v>
      </c>
      <c r="B112" s="17"/>
      <c r="C112" s="17"/>
      <c r="D112" s="30">
        <f>SUMIF(E112:E113,5,D112:D113)</f>
        <v>1741100</v>
      </c>
      <c r="E112" s="1">
        <v>4</v>
      </c>
    </row>
    <row r="113" spans="1:5" outlineLevel="2" x14ac:dyDescent="0.2">
      <c r="A113" s="23" t="s">
        <v>176</v>
      </c>
      <c r="B113" s="14"/>
      <c r="C113" s="14"/>
      <c r="D113" s="28">
        <f>SUMIF(E113:E114,6,D113:D114)</f>
        <v>1741100</v>
      </c>
      <c r="E113" s="1">
        <v>5</v>
      </c>
    </row>
    <row r="114" spans="1:5" outlineLevel="3" x14ac:dyDescent="0.2">
      <c r="A114" s="24" t="s">
        <v>20</v>
      </c>
      <c r="B114" s="14"/>
      <c r="C114" s="14"/>
      <c r="D114" s="28">
        <f>SUMIF(E114:E116,7,D114:D116)</f>
        <v>1741100</v>
      </c>
      <c r="E114" s="1">
        <v>6</v>
      </c>
    </row>
    <row r="115" spans="1:5" outlineLevel="4" x14ac:dyDescent="0.2">
      <c r="A115" s="25" t="s">
        <v>138</v>
      </c>
      <c r="B115" s="14">
        <v>0</v>
      </c>
      <c r="C115" s="14" t="s">
        <v>23</v>
      </c>
      <c r="D115" s="28">
        <v>1424500</v>
      </c>
      <c r="E115" s="1">
        <v>7</v>
      </c>
    </row>
    <row r="116" spans="1:5" outlineLevel="4" x14ac:dyDescent="0.2">
      <c r="A116" s="25" t="s">
        <v>177</v>
      </c>
      <c r="B116" s="14">
        <v>0</v>
      </c>
      <c r="C116" s="14" t="s">
        <v>23</v>
      </c>
      <c r="D116" s="28">
        <v>316600</v>
      </c>
      <c r="E116" s="1">
        <v>7</v>
      </c>
    </row>
    <row r="117" spans="1:5" ht="46.5" outlineLevel="1" x14ac:dyDescent="0.2">
      <c r="A117" s="22" t="s">
        <v>84</v>
      </c>
      <c r="B117" s="17"/>
      <c r="C117" s="17"/>
      <c r="D117" s="30">
        <f>SUMIF(E117:E157,5,D117:D157)</f>
        <v>4033500</v>
      </c>
      <c r="E117" s="1">
        <v>4</v>
      </c>
    </row>
    <row r="118" spans="1:5" ht="46.5" outlineLevel="2" x14ac:dyDescent="0.2">
      <c r="A118" s="23" t="s">
        <v>178</v>
      </c>
      <c r="B118" s="14"/>
      <c r="C118" s="14"/>
      <c r="D118" s="28">
        <f>SUMIF(E118:E119,6,D118:D119)</f>
        <v>60000</v>
      </c>
      <c r="E118" s="1">
        <v>5</v>
      </c>
    </row>
    <row r="119" spans="1:5" outlineLevel="3" x14ac:dyDescent="0.2">
      <c r="A119" s="24" t="s">
        <v>20</v>
      </c>
      <c r="B119" s="14"/>
      <c r="C119" s="14"/>
      <c r="D119" s="28">
        <f>SUMIF(E119:E120,7,D119:D120)</f>
        <v>60000</v>
      </c>
      <c r="E119" s="1">
        <v>6</v>
      </c>
    </row>
    <row r="120" spans="1:5" ht="46.5" outlineLevel="4" x14ac:dyDescent="0.2">
      <c r="A120" s="25" t="s">
        <v>179</v>
      </c>
      <c r="B120" s="14">
        <v>0</v>
      </c>
      <c r="C120" s="14" t="s">
        <v>23</v>
      </c>
      <c r="D120" s="28">
        <v>60000</v>
      </c>
      <c r="E120" s="1">
        <v>7</v>
      </c>
    </row>
    <row r="121" spans="1:5" outlineLevel="2" x14ac:dyDescent="0.2">
      <c r="A121" s="23" t="s">
        <v>180</v>
      </c>
      <c r="B121" s="14"/>
      <c r="C121" s="14"/>
      <c r="D121" s="28">
        <f>SUMIF(E121:E122,6,D121:D122)</f>
        <v>25000</v>
      </c>
      <c r="E121" s="1">
        <v>5</v>
      </c>
    </row>
    <row r="122" spans="1:5" outlineLevel="3" x14ac:dyDescent="0.2">
      <c r="A122" s="24" t="s">
        <v>20</v>
      </c>
      <c r="B122" s="14"/>
      <c r="C122" s="14"/>
      <c r="D122" s="28">
        <f>SUMIF(E122:E123,7,D122:D123)</f>
        <v>25000</v>
      </c>
      <c r="E122" s="1">
        <v>6</v>
      </c>
    </row>
    <row r="123" spans="1:5" outlineLevel="4" x14ac:dyDescent="0.2">
      <c r="A123" s="25" t="s">
        <v>181</v>
      </c>
      <c r="B123" s="14">
        <v>0</v>
      </c>
      <c r="C123" s="14" t="s">
        <v>23</v>
      </c>
      <c r="D123" s="28">
        <v>25000</v>
      </c>
      <c r="E123" s="1">
        <v>7</v>
      </c>
    </row>
    <row r="124" spans="1:5" ht="46.5" outlineLevel="2" x14ac:dyDescent="0.2">
      <c r="A124" s="23" t="s">
        <v>182</v>
      </c>
      <c r="B124" s="14"/>
      <c r="C124" s="14"/>
      <c r="D124" s="28">
        <f>SUMIF(E124:E125,6,D124:D125)</f>
        <v>60000</v>
      </c>
      <c r="E124" s="1">
        <v>5</v>
      </c>
    </row>
    <row r="125" spans="1:5" outlineLevel="3" x14ac:dyDescent="0.2">
      <c r="A125" s="24" t="s">
        <v>20</v>
      </c>
      <c r="B125" s="14"/>
      <c r="C125" s="14"/>
      <c r="D125" s="28">
        <f>SUMIF(E125:E126,7,D125:D126)</f>
        <v>60000</v>
      </c>
      <c r="E125" s="1">
        <v>6</v>
      </c>
    </row>
    <row r="126" spans="1:5" ht="46.5" outlineLevel="4" x14ac:dyDescent="0.2">
      <c r="A126" s="25" t="s">
        <v>183</v>
      </c>
      <c r="B126" s="14">
        <v>0</v>
      </c>
      <c r="C126" s="14" t="s">
        <v>23</v>
      </c>
      <c r="D126" s="28">
        <v>60000</v>
      </c>
      <c r="E126" s="1">
        <v>7</v>
      </c>
    </row>
    <row r="127" spans="1:5" ht="46.5" outlineLevel="2" x14ac:dyDescent="0.2">
      <c r="A127" s="23" t="s">
        <v>184</v>
      </c>
      <c r="B127" s="14"/>
      <c r="C127" s="14"/>
      <c r="D127" s="28">
        <f>SUMIF(E127:E128,6,D127:D128)</f>
        <v>372000</v>
      </c>
      <c r="E127" s="1">
        <v>5</v>
      </c>
    </row>
    <row r="128" spans="1:5" outlineLevel="3" x14ac:dyDescent="0.2">
      <c r="A128" s="24" t="s">
        <v>20</v>
      </c>
      <c r="B128" s="14"/>
      <c r="C128" s="14"/>
      <c r="D128" s="28">
        <f>SUMIF(E128:E129,7,D128:D129)</f>
        <v>372000</v>
      </c>
      <c r="E128" s="1">
        <v>6</v>
      </c>
    </row>
    <row r="129" spans="1:5" ht="46.5" outlineLevel="4" x14ac:dyDescent="0.2">
      <c r="A129" s="25" t="s">
        <v>185</v>
      </c>
      <c r="B129" s="14">
        <v>0</v>
      </c>
      <c r="C129" s="14" t="s">
        <v>23</v>
      </c>
      <c r="D129" s="28">
        <v>372000</v>
      </c>
      <c r="E129" s="1">
        <v>7</v>
      </c>
    </row>
    <row r="130" spans="1:5" ht="46.5" outlineLevel="2" x14ac:dyDescent="0.2">
      <c r="A130" s="23" t="s">
        <v>186</v>
      </c>
      <c r="B130" s="14"/>
      <c r="C130" s="14"/>
      <c r="D130" s="28">
        <f>SUMIF(E130:E131,6,D130:D131)</f>
        <v>75000</v>
      </c>
      <c r="E130" s="1">
        <v>5</v>
      </c>
    </row>
    <row r="131" spans="1:5" outlineLevel="3" x14ac:dyDescent="0.2">
      <c r="A131" s="24" t="s">
        <v>20</v>
      </c>
      <c r="B131" s="14"/>
      <c r="C131" s="14"/>
      <c r="D131" s="28">
        <f>SUMIF(E131:E132,7,D131:D132)</f>
        <v>75000</v>
      </c>
      <c r="E131" s="1">
        <v>6</v>
      </c>
    </row>
    <row r="132" spans="1:5" ht="46.5" outlineLevel="4" x14ac:dyDescent="0.2">
      <c r="A132" s="25" t="s">
        <v>187</v>
      </c>
      <c r="B132" s="14">
        <v>0</v>
      </c>
      <c r="C132" s="14" t="s">
        <v>23</v>
      </c>
      <c r="D132" s="28">
        <v>75000</v>
      </c>
      <c r="E132" s="1">
        <v>7</v>
      </c>
    </row>
    <row r="133" spans="1:5" ht="46.5" outlineLevel="2" x14ac:dyDescent="0.2">
      <c r="A133" s="23" t="s">
        <v>188</v>
      </c>
      <c r="B133" s="14"/>
      <c r="C133" s="14"/>
      <c r="D133" s="28">
        <f>SUMIF(E133:E134,6,D133:D134)</f>
        <v>480000</v>
      </c>
      <c r="E133" s="1">
        <v>5</v>
      </c>
    </row>
    <row r="134" spans="1:5" outlineLevel="3" x14ac:dyDescent="0.2">
      <c r="A134" s="24" t="s">
        <v>20</v>
      </c>
      <c r="B134" s="14"/>
      <c r="C134" s="14"/>
      <c r="D134" s="28">
        <f>SUMIF(E134:E135,7,D134:D135)</f>
        <v>480000</v>
      </c>
      <c r="E134" s="1">
        <v>6</v>
      </c>
    </row>
    <row r="135" spans="1:5" ht="46.5" outlineLevel="4" x14ac:dyDescent="0.2">
      <c r="A135" s="25" t="s">
        <v>189</v>
      </c>
      <c r="B135" s="14">
        <v>0</v>
      </c>
      <c r="C135" s="14" t="s">
        <v>23</v>
      </c>
      <c r="D135" s="28">
        <v>480000</v>
      </c>
      <c r="E135" s="1">
        <v>7</v>
      </c>
    </row>
    <row r="136" spans="1:5" ht="46.5" outlineLevel="2" x14ac:dyDescent="0.2">
      <c r="A136" s="23" t="s">
        <v>190</v>
      </c>
      <c r="B136" s="14"/>
      <c r="C136" s="14"/>
      <c r="D136" s="28">
        <f>SUMIF(E136:E137,6,D136:D137)</f>
        <v>407000</v>
      </c>
      <c r="E136" s="1">
        <v>5</v>
      </c>
    </row>
    <row r="137" spans="1:5" outlineLevel="3" x14ac:dyDescent="0.2">
      <c r="A137" s="24" t="s">
        <v>20</v>
      </c>
      <c r="B137" s="14"/>
      <c r="C137" s="14"/>
      <c r="D137" s="28">
        <f>SUMIF(E137:E138,7,D137:D138)</f>
        <v>407000</v>
      </c>
      <c r="E137" s="1">
        <v>6</v>
      </c>
    </row>
    <row r="138" spans="1:5" ht="46.5" outlineLevel="4" x14ac:dyDescent="0.2">
      <c r="A138" s="25" t="s">
        <v>191</v>
      </c>
      <c r="B138" s="14">
        <v>0</v>
      </c>
      <c r="C138" s="14" t="s">
        <v>23</v>
      </c>
      <c r="D138" s="28">
        <v>407000</v>
      </c>
      <c r="E138" s="1">
        <v>7</v>
      </c>
    </row>
    <row r="139" spans="1:5" outlineLevel="2" x14ac:dyDescent="0.2">
      <c r="A139" s="23" t="s">
        <v>192</v>
      </c>
      <c r="B139" s="14"/>
      <c r="C139" s="14"/>
      <c r="D139" s="28">
        <f>SUMIF(E139:E140,6,D139:D140)</f>
        <v>100000</v>
      </c>
      <c r="E139" s="1">
        <v>5</v>
      </c>
    </row>
    <row r="140" spans="1:5" outlineLevel="3" x14ac:dyDescent="0.2">
      <c r="A140" s="24" t="s">
        <v>20</v>
      </c>
      <c r="B140" s="14"/>
      <c r="C140" s="14"/>
      <c r="D140" s="28">
        <f>SUMIF(E140:E141,7,D140:D141)</f>
        <v>100000</v>
      </c>
      <c r="E140" s="1">
        <v>6</v>
      </c>
    </row>
    <row r="141" spans="1:5" outlineLevel="4" x14ac:dyDescent="0.2">
      <c r="A141" s="25" t="s">
        <v>193</v>
      </c>
      <c r="B141" s="14">
        <v>0</v>
      </c>
      <c r="C141" s="14" t="s">
        <v>23</v>
      </c>
      <c r="D141" s="28">
        <v>100000</v>
      </c>
      <c r="E141" s="1">
        <v>7</v>
      </c>
    </row>
    <row r="142" spans="1:5" ht="46.5" outlineLevel="2" x14ac:dyDescent="0.2">
      <c r="A142" s="23" t="s">
        <v>194</v>
      </c>
      <c r="B142" s="14"/>
      <c r="C142" s="14"/>
      <c r="D142" s="28">
        <f>SUMIF(E142:E143,6,D142:D143)</f>
        <v>242500</v>
      </c>
      <c r="E142" s="1">
        <v>5</v>
      </c>
    </row>
    <row r="143" spans="1:5" outlineLevel="3" x14ac:dyDescent="0.2">
      <c r="A143" s="24" t="s">
        <v>20</v>
      </c>
      <c r="B143" s="14"/>
      <c r="C143" s="14"/>
      <c r="D143" s="28">
        <f>SUMIF(E143:E144,7,D143:D144)</f>
        <v>242500</v>
      </c>
      <c r="E143" s="1">
        <v>6</v>
      </c>
    </row>
    <row r="144" spans="1:5" ht="46.5" outlineLevel="4" x14ac:dyDescent="0.2">
      <c r="A144" s="25" t="s">
        <v>195</v>
      </c>
      <c r="B144" s="14">
        <v>0</v>
      </c>
      <c r="C144" s="14" t="s">
        <v>23</v>
      </c>
      <c r="D144" s="28">
        <v>242500</v>
      </c>
      <c r="E144" s="1">
        <v>7</v>
      </c>
    </row>
    <row r="145" spans="1:5" outlineLevel="2" x14ac:dyDescent="0.2">
      <c r="A145" s="23" t="s">
        <v>196</v>
      </c>
      <c r="B145" s="14"/>
      <c r="C145" s="14"/>
      <c r="D145" s="28">
        <f>SUMIF(E145:E146,6,D145:D146)</f>
        <v>1873000</v>
      </c>
      <c r="E145" s="1">
        <v>5</v>
      </c>
    </row>
    <row r="146" spans="1:5" outlineLevel="3" x14ac:dyDescent="0.2">
      <c r="A146" s="24" t="s">
        <v>20</v>
      </c>
      <c r="B146" s="14"/>
      <c r="C146" s="14"/>
      <c r="D146" s="28">
        <f>SUMIF(E146:E147,7,D146:D147)</f>
        <v>1873000</v>
      </c>
      <c r="E146" s="1">
        <v>6</v>
      </c>
    </row>
    <row r="147" spans="1:5" outlineLevel="4" x14ac:dyDescent="0.2">
      <c r="A147" s="25" t="s">
        <v>197</v>
      </c>
      <c r="B147" s="14">
        <v>0</v>
      </c>
      <c r="C147" s="14" t="s">
        <v>23</v>
      </c>
      <c r="D147" s="28">
        <v>1873000</v>
      </c>
      <c r="E147" s="1">
        <v>7</v>
      </c>
    </row>
    <row r="148" spans="1:5" ht="46.5" outlineLevel="2" x14ac:dyDescent="0.2">
      <c r="A148" s="23" t="s">
        <v>198</v>
      </c>
      <c r="B148" s="14"/>
      <c r="C148" s="14"/>
      <c r="D148" s="28">
        <f>SUMIF(E148:E149,6,D148:D149)</f>
        <v>27600</v>
      </c>
      <c r="E148" s="1">
        <v>5</v>
      </c>
    </row>
    <row r="149" spans="1:5" outlineLevel="3" x14ac:dyDescent="0.2">
      <c r="A149" s="24" t="s">
        <v>20</v>
      </c>
      <c r="B149" s="14"/>
      <c r="C149" s="14"/>
      <c r="D149" s="28">
        <f>SUMIF(E149:E150,7,D149:D150)</f>
        <v>27600</v>
      </c>
      <c r="E149" s="1">
        <v>6</v>
      </c>
    </row>
    <row r="150" spans="1:5" outlineLevel="4" x14ac:dyDescent="0.2">
      <c r="A150" s="25" t="s">
        <v>138</v>
      </c>
      <c r="B150" s="14">
        <v>0</v>
      </c>
      <c r="C150" s="14" t="s">
        <v>23</v>
      </c>
      <c r="D150" s="28">
        <v>27600</v>
      </c>
      <c r="E150" s="1">
        <v>7</v>
      </c>
    </row>
    <row r="151" spans="1:5" outlineLevel="2" x14ac:dyDescent="0.2">
      <c r="A151" s="23" t="s">
        <v>199</v>
      </c>
      <c r="B151" s="14"/>
      <c r="C151" s="14"/>
      <c r="D151" s="28">
        <f>SUMIF(E151:E152,6,D151:D152)</f>
        <v>20400</v>
      </c>
      <c r="E151" s="1">
        <v>5</v>
      </c>
    </row>
    <row r="152" spans="1:5" outlineLevel="3" x14ac:dyDescent="0.2">
      <c r="A152" s="24" t="s">
        <v>20</v>
      </c>
      <c r="B152" s="14"/>
      <c r="C152" s="14"/>
      <c r="D152" s="28">
        <f>SUMIF(E152:E153,7,D152:D153)</f>
        <v>20400</v>
      </c>
      <c r="E152" s="1">
        <v>6</v>
      </c>
    </row>
    <row r="153" spans="1:5" outlineLevel="4" x14ac:dyDescent="0.2">
      <c r="A153" s="25" t="s">
        <v>138</v>
      </c>
      <c r="B153" s="14">
        <v>0</v>
      </c>
      <c r="C153" s="14" t="s">
        <v>23</v>
      </c>
      <c r="D153" s="28">
        <v>20400</v>
      </c>
      <c r="E153" s="1">
        <v>7</v>
      </c>
    </row>
    <row r="154" spans="1:5" outlineLevel="2" x14ac:dyDescent="0.2">
      <c r="A154" s="23" t="s">
        <v>200</v>
      </c>
      <c r="B154" s="14"/>
      <c r="C154" s="14"/>
      <c r="D154" s="28">
        <f>SUMIF(E154:E155,6,D154:D155)</f>
        <v>171800</v>
      </c>
      <c r="E154" s="1">
        <v>5</v>
      </c>
    </row>
    <row r="155" spans="1:5" outlineLevel="3" x14ac:dyDescent="0.2">
      <c r="A155" s="24" t="s">
        <v>20</v>
      </c>
      <c r="B155" s="14"/>
      <c r="C155" s="14"/>
      <c r="D155" s="28">
        <f>SUMIF(E155:E156,7,D155:D156)</f>
        <v>171800</v>
      </c>
      <c r="E155" s="1">
        <v>6</v>
      </c>
    </row>
    <row r="156" spans="1:5" outlineLevel="4" x14ac:dyDescent="0.2">
      <c r="A156" s="25" t="s">
        <v>138</v>
      </c>
      <c r="B156" s="14">
        <v>0</v>
      </c>
      <c r="C156" s="14" t="s">
        <v>23</v>
      </c>
      <c r="D156" s="28">
        <v>171800</v>
      </c>
      <c r="E156" s="1">
        <v>7</v>
      </c>
    </row>
    <row r="157" spans="1:5" ht="46.5" outlineLevel="2" x14ac:dyDescent="0.2">
      <c r="A157" s="23" t="s">
        <v>201</v>
      </c>
      <c r="B157" s="14"/>
      <c r="C157" s="14"/>
      <c r="D157" s="28">
        <f>SUMIF(E157:E158,6,D157:D158)</f>
        <v>119200</v>
      </c>
      <c r="E157" s="1">
        <v>5</v>
      </c>
    </row>
    <row r="158" spans="1:5" outlineLevel="3" x14ac:dyDescent="0.2">
      <c r="A158" s="24" t="s">
        <v>20</v>
      </c>
      <c r="B158" s="14"/>
      <c r="C158" s="14"/>
      <c r="D158" s="28">
        <f>SUMIF(E158:E159,7,D158:D159)</f>
        <v>119200</v>
      </c>
      <c r="E158" s="1">
        <v>6</v>
      </c>
    </row>
    <row r="159" spans="1:5" outlineLevel="4" x14ac:dyDescent="0.2">
      <c r="A159" s="25" t="s">
        <v>138</v>
      </c>
      <c r="B159" s="14">
        <v>0</v>
      </c>
      <c r="C159" s="14" t="s">
        <v>23</v>
      </c>
      <c r="D159" s="28">
        <v>119200</v>
      </c>
      <c r="E159" s="1">
        <v>7</v>
      </c>
    </row>
    <row r="160" spans="1:5" outlineLevel="1" x14ac:dyDescent="0.2">
      <c r="A160" s="22" t="s">
        <v>109</v>
      </c>
      <c r="B160" s="17"/>
      <c r="C160" s="17"/>
      <c r="D160" s="30">
        <f>SUMIF(E160:E161,5,D160:D161)</f>
        <v>9000000</v>
      </c>
      <c r="E160" s="1">
        <v>4</v>
      </c>
    </row>
    <row r="161" spans="1:5" outlineLevel="2" x14ac:dyDescent="0.2">
      <c r="A161" s="23" t="s">
        <v>202</v>
      </c>
      <c r="B161" s="14"/>
      <c r="C161" s="14"/>
      <c r="D161" s="28">
        <f>SUMIF(E161:E162,6,D161:D162)</f>
        <v>9000000</v>
      </c>
      <c r="E161" s="1">
        <v>5</v>
      </c>
    </row>
    <row r="162" spans="1:5" outlineLevel="3" x14ac:dyDescent="0.2">
      <c r="A162" s="24" t="s">
        <v>111</v>
      </c>
      <c r="B162" s="14"/>
      <c r="C162" s="14"/>
      <c r="D162" s="28">
        <f>SUMIF(E162:E163,7,D162:D163)</f>
        <v>9000000</v>
      </c>
      <c r="E162" s="1">
        <v>6</v>
      </c>
    </row>
    <row r="163" spans="1:5" outlineLevel="4" x14ac:dyDescent="0.2">
      <c r="A163" s="25" t="s">
        <v>202</v>
      </c>
      <c r="B163" s="14">
        <v>0</v>
      </c>
      <c r="C163" s="14" t="s">
        <v>23</v>
      </c>
      <c r="D163" s="28">
        <v>9000000</v>
      </c>
      <c r="E163" s="1">
        <v>7</v>
      </c>
    </row>
    <row r="164" spans="1:5" x14ac:dyDescent="0.2">
      <c r="A164" s="21" t="s">
        <v>113</v>
      </c>
      <c r="B164" s="17"/>
      <c r="C164" s="17"/>
      <c r="D164" s="30">
        <f>SUMIF(E164:E184,4,D164:D184)</f>
        <v>99158400</v>
      </c>
      <c r="E164" s="1">
        <v>3</v>
      </c>
    </row>
    <row r="165" spans="1:5" outlineLevel="1" x14ac:dyDescent="0.2">
      <c r="A165" s="22" t="s">
        <v>114</v>
      </c>
      <c r="B165" s="17"/>
      <c r="C165" s="17"/>
      <c r="D165" s="30">
        <f>SUMIF(E165:E169,5,D165:D169)</f>
        <v>1288400</v>
      </c>
      <c r="E165" s="1">
        <v>4</v>
      </c>
    </row>
    <row r="166" spans="1:5" outlineLevel="2" x14ac:dyDescent="0.2">
      <c r="A166" s="23" t="s">
        <v>203</v>
      </c>
      <c r="B166" s="14"/>
      <c r="C166" s="14"/>
      <c r="D166" s="28">
        <f>SUMIF(E166:E167,6,D166:D167)</f>
        <v>496000</v>
      </c>
      <c r="E166" s="1">
        <v>5</v>
      </c>
    </row>
    <row r="167" spans="1:5" outlineLevel="3" x14ac:dyDescent="0.2">
      <c r="A167" s="24" t="s">
        <v>20</v>
      </c>
      <c r="B167" s="14"/>
      <c r="C167" s="14"/>
      <c r="D167" s="28">
        <f>SUMIF(E167:E168,7,D167:D168)</f>
        <v>496000</v>
      </c>
      <c r="E167" s="1">
        <v>6</v>
      </c>
    </row>
    <row r="168" spans="1:5" outlineLevel="4" x14ac:dyDescent="0.2">
      <c r="A168" s="25" t="s">
        <v>204</v>
      </c>
      <c r="B168" s="14">
        <v>0</v>
      </c>
      <c r="C168" s="14" t="s">
        <v>23</v>
      </c>
      <c r="D168" s="28">
        <v>496000</v>
      </c>
      <c r="E168" s="1">
        <v>7</v>
      </c>
    </row>
    <row r="169" spans="1:5" outlineLevel="2" x14ac:dyDescent="0.2">
      <c r="A169" s="23" t="s">
        <v>205</v>
      </c>
      <c r="B169" s="14"/>
      <c r="C169" s="14"/>
      <c r="D169" s="28">
        <f>SUMIF(E169:E170,6,D169:D170)</f>
        <v>792400</v>
      </c>
      <c r="E169" s="1">
        <v>5</v>
      </c>
    </row>
    <row r="170" spans="1:5" outlineLevel="3" x14ac:dyDescent="0.2">
      <c r="A170" s="24" t="s">
        <v>20</v>
      </c>
      <c r="B170" s="14"/>
      <c r="C170" s="14"/>
      <c r="D170" s="28">
        <f>SUMIF(E170:E171,7,D170:D171)</f>
        <v>792400</v>
      </c>
      <c r="E170" s="1">
        <v>6</v>
      </c>
    </row>
    <row r="171" spans="1:5" outlineLevel="4" x14ac:dyDescent="0.2">
      <c r="A171" s="25" t="s">
        <v>138</v>
      </c>
      <c r="B171" s="14">
        <v>0</v>
      </c>
      <c r="C171" s="14" t="s">
        <v>23</v>
      </c>
      <c r="D171" s="28">
        <v>792400</v>
      </c>
      <c r="E171" s="1">
        <v>7</v>
      </c>
    </row>
    <row r="172" spans="1:5" ht="46.5" outlineLevel="1" x14ac:dyDescent="0.2">
      <c r="A172" s="68" t="s">
        <v>118</v>
      </c>
      <c r="B172" s="69"/>
      <c r="C172" s="69"/>
      <c r="D172" s="70">
        <f>SUMIF(E172:E173,5,D172:D173)</f>
        <v>27870000</v>
      </c>
      <c r="E172" s="1">
        <v>4</v>
      </c>
    </row>
    <row r="173" spans="1:5" ht="46.5" outlineLevel="2" x14ac:dyDescent="0.2">
      <c r="A173" s="71" t="s">
        <v>206</v>
      </c>
      <c r="B173" s="72"/>
      <c r="C173" s="72"/>
      <c r="D173" s="73">
        <f>SUMIF(E173:E174,6,D173:D174)</f>
        <v>27870000</v>
      </c>
      <c r="E173" s="1">
        <v>5</v>
      </c>
    </row>
    <row r="174" spans="1:5" outlineLevel="3" x14ac:dyDescent="0.2">
      <c r="A174" s="74" t="s">
        <v>13</v>
      </c>
      <c r="B174" s="72"/>
      <c r="C174" s="72"/>
      <c r="D174" s="73">
        <f>SUMIF(E174:E175,7,D174:D175)</f>
        <v>27870000</v>
      </c>
      <c r="E174" s="1">
        <v>6</v>
      </c>
    </row>
    <row r="175" spans="1:5" ht="46.5" outlineLevel="4" x14ac:dyDescent="0.2">
      <c r="A175" s="75" t="s">
        <v>207</v>
      </c>
      <c r="B175" s="72">
        <v>1</v>
      </c>
      <c r="C175" s="72" t="s">
        <v>31</v>
      </c>
      <c r="D175" s="73">
        <v>27870000</v>
      </c>
      <c r="E175" s="1">
        <v>7</v>
      </c>
    </row>
    <row r="176" spans="1:5" ht="46.5" outlineLevel="1" x14ac:dyDescent="0.2">
      <c r="A176" s="54" t="s">
        <v>121</v>
      </c>
      <c r="B176" s="55"/>
      <c r="C176" s="55"/>
      <c r="D176" s="53">
        <f>SUMIF(E176:E177,5,D176:D177)</f>
        <v>26400000</v>
      </c>
      <c r="E176" s="1">
        <v>4</v>
      </c>
    </row>
    <row r="177" spans="1:5" ht="46.5" outlineLevel="2" x14ac:dyDescent="0.2">
      <c r="A177" s="56" t="s">
        <v>208</v>
      </c>
      <c r="B177" s="57"/>
      <c r="C177" s="57"/>
      <c r="D177" s="50">
        <f>SUMIF(E177:E178,6,D177:D178)</f>
        <v>26400000</v>
      </c>
      <c r="E177" s="1">
        <v>5</v>
      </c>
    </row>
    <row r="178" spans="1:5" outlineLevel="3" x14ac:dyDescent="0.2">
      <c r="A178" s="58" t="s">
        <v>13</v>
      </c>
      <c r="B178" s="57"/>
      <c r="C178" s="57"/>
      <c r="D178" s="50">
        <f>SUMIF(E178:E179,7,D178:D179)</f>
        <v>26400000</v>
      </c>
      <c r="E178" s="1">
        <v>6</v>
      </c>
    </row>
    <row r="179" spans="1:5" ht="46.5" outlineLevel="4" x14ac:dyDescent="0.2">
      <c r="A179" s="59" t="s">
        <v>209</v>
      </c>
      <c r="B179" s="57">
        <v>1</v>
      </c>
      <c r="C179" s="57" t="s">
        <v>31</v>
      </c>
      <c r="D179" s="50">
        <v>26400000</v>
      </c>
      <c r="E179" s="1">
        <v>7</v>
      </c>
    </row>
    <row r="180" spans="1:5" ht="46.5" outlineLevel="1" x14ac:dyDescent="0.2">
      <c r="A180" s="68" t="s">
        <v>124</v>
      </c>
      <c r="B180" s="69"/>
      <c r="C180" s="69"/>
      <c r="D180" s="70">
        <f>SUMIF(E180:E181,5,D180:D181)</f>
        <v>17610000</v>
      </c>
      <c r="E180" s="1">
        <v>4</v>
      </c>
    </row>
    <row r="181" spans="1:5" ht="46.5" outlineLevel="2" x14ac:dyDescent="0.2">
      <c r="A181" s="71" t="s">
        <v>210</v>
      </c>
      <c r="B181" s="72"/>
      <c r="C181" s="72"/>
      <c r="D181" s="73">
        <f>SUMIF(E181:E182,6,D181:D182)</f>
        <v>17610000</v>
      </c>
      <c r="E181" s="1">
        <v>5</v>
      </c>
    </row>
    <row r="182" spans="1:5" outlineLevel="3" x14ac:dyDescent="0.2">
      <c r="A182" s="74" t="s">
        <v>13</v>
      </c>
      <c r="B182" s="72"/>
      <c r="C182" s="72"/>
      <c r="D182" s="73">
        <f>SUMIF(E182:E183,7,D182:D183)</f>
        <v>17610000</v>
      </c>
      <c r="E182" s="1">
        <v>6</v>
      </c>
    </row>
    <row r="183" spans="1:5" ht="46.5" outlineLevel="4" x14ac:dyDescent="0.2">
      <c r="A183" s="75" t="s">
        <v>211</v>
      </c>
      <c r="B183" s="72">
        <v>1</v>
      </c>
      <c r="C183" s="72" t="s">
        <v>31</v>
      </c>
      <c r="D183" s="73">
        <v>17610000</v>
      </c>
      <c r="E183" s="1">
        <v>7</v>
      </c>
    </row>
    <row r="184" spans="1:5" ht="46.5" outlineLevel="1" x14ac:dyDescent="0.2">
      <c r="A184" s="76" t="s">
        <v>127</v>
      </c>
      <c r="B184" s="77"/>
      <c r="C184" s="77"/>
      <c r="D184" s="78">
        <f>SUMIF(E184:E185,5,D184:D185)</f>
        <v>25990000</v>
      </c>
      <c r="E184" s="1">
        <v>4</v>
      </c>
    </row>
    <row r="185" spans="1:5" ht="46.5" outlineLevel="2" x14ac:dyDescent="0.2">
      <c r="A185" s="79" t="s">
        <v>212</v>
      </c>
      <c r="B185" s="80"/>
      <c r="C185" s="80"/>
      <c r="D185" s="81">
        <f>SUMIF(E185:E186,6,D185:D186)</f>
        <v>25990000</v>
      </c>
      <c r="E185" s="1">
        <v>5</v>
      </c>
    </row>
    <row r="186" spans="1:5" outlineLevel="3" x14ac:dyDescent="0.2">
      <c r="A186" s="82" t="s">
        <v>13</v>
      </c>
      <c r="B186" s="80"/>
      <c r="C186" s="80"/>
      <c r="D186" s="81">
        <f>SUMIF(E186:E187,7,D186:D187)</f>
        <v>25990000</v>
      </c>
      <c r="E186" s="1">
        <v>6</v>
      </c>
    </row>
    <row r="187" spans="1:5" ht="46.5" outlineLevel="4" x14ac:dyDescent="0.2">
      <c r="A187" s="83" t="s">
        <v>213</v>
      </c>
      <c r="B187" s="80">
        <v>1</v>
      </c>
      <c r="C187" s="80" t="s">
        <v>31</v>
      </c>
      <c r="D187" s="81">
        <v>25990000</v>
      </c>
      <c r="E187" s="1">
        <v>7</v>
      </c>
    </row>
    <row r="188" spans="1:5" ht="9.9499999999999993" customHeight="1" x14ac:dyDescent="0.2">
      <c r="A188" s="18"/>
      <c r="B188" s="36"/>
      <c r="C188" s="19"/>
      <c r="D188" s="32"/>
    </row>
  </sheetData>
  <mergeCells count="2">
    <mergeCell ref="A2:D2"/>
    <mergeCell ref="B4:C4"/>
  </mergeCells>
  <pageMargins left="0.78740157480314998" right="0.39370078740157499" top="0.59055118110236204" bottom="0.59055118110236204" header="0.511811023622047" footer="0.511811023622047"/>
  <pageSetup paperSize="9" scale="80" orientation="portrait"/>
  <headerFooter alignWithMargins="0">
    <oddHeader>&amp;Rหน้าที่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/>
  </sheetPr>
  <dimension ref="A1:H32"/>
  <sheetViews>
    <sheetView topLeftCell="A16" zoomScale="85" workbookViewId="0">
      <selection activeCell="I14" sqref="I14"/>
    </sheetView>
  </sheetViews>
  <sheetFormatPr defaultRowHeight="23.25" outlineLevelRow="1" outlineLevelCol="1" x14ac:dyDescent="0.2"/>
  <cols>
    <col min="1" max="1" width="85.7109375" style="1" customWidth="1"/>
    <col min="2" max="2" width="15.7109375" style="2" hidden="1" customWidth="1" outlineLevel="1"/>
    <col min="3" max="3" width="15.7109375" style="1" hidden="1" customWidth="1" outlineLevel="1"/>
    <col min="4" max="4" width="16.7109375" style="1" customWidth="1" collapsed="1"/>
    <col min="5" max="5" width="0" style="1" hidden="1" customWidth="1"/>
    <col min="6" max="6" width="108.7109375" style="1" hidden="1" customWidth="1"/>
    <col min="7" max="7" width="20.42578125" style="1" customWidth="1"/>
    <col min="8" max="8" width="20.85546875" style="1" customWidth="1"/>
    <col min="9" max="9" width="108.7109375" style="1" customWidth="1"/>
    <col min="10" max="258" width="9.140625" style="1" customWidth="1"/>
    <col min="259" max="259" width="0" style="1" hidden="1" customWidth="1"/>
    <col min="260" max="260" width="85.7109375" style="1" customWidth="1"/>
    <col min="261" max="262" width="0" style="1" hidden="1" customWidth="1"/>
    <col min="263" max="263" width="23.85546875" style="1" customWidth="1"/>
    <col min="264" max="514" width="9.140625" style="1" customWidth="1"/>
    <col min="515" max="515" width="0" style="1" hidden="1" customWidth="1"/>
    <col min="516" max="516" width="85.7109375" style="1" customWidth="1"/>
    <col min="517" max="518" width="0" style="1" hidden="1" customWidth="1"/>
    <col min="519" max="519" width="23.85546875" style="1" customWidth="1"/>
    <col min="520" max="770" width="9.140625" style="1" customWidth="1"/>
    <col min="771" max="771" width="0" style="1" hidden="1" customWidth="1"/>
    <col min="772" max="772" width="85.7109375" style="1" customWidth="1"/>
    <col min="773" max="774" width="0" style="1" hidden="1" customWidth="1"/>
    <col min="775" max="775" width="23.85546875" style="1" customWidth="1"/>
    <col min="776" max="1026" width="9.140625" style="1" customWidth="1"/>
    <col min="1027" max="1027" width="0" style="1" hidden="1" customWidth="1"/>
    <col min="1028" max="1028" width="85.7109375" style="1" customWidth="1"/>
    <col min="1029" max="1030" width="0" style="1" hidden="1" customWidth="1"/>
    <col min="1031" max="1031" width="23.85546875" style="1" customWidth="1"/>
    <col min="1032" max="1282" width="9.140625" style="1" customWidth="1"/>
    <col min="1283" max="1283" width="0" style="1" hidden="1" customWidth="1"/>
    <col min="1284" max="1284" width="85.7109375" style="1" customWidth="1"/>
    <col min="1285" max="1286" width="0" style="1" hidden="1" customWidth="1"/>
    <col min="1287" max="1287" width="23.85546875" style="1" customWidth="1"/>
    <col min="1288" max="1538" width="9.140625" style="1" customWidth="1"/>
    <col min="1539" max="1539" width="0" style="1" hidden="1" customWidth="1"/>
    <col min="1540" max="1540" width="85.7109375" style="1" customWidth="1"/>
    <col min="1541" max="1542" width="0" style="1" hidden="1" customWidth="1"/>
    <col min="1543" max="1543" width="23.85546875" style="1" customWidth="1"/>
    <col min="1544" max="1794" width="9.140625" style="1" customWidth="1"/>
    <col min="1795" max="1795" width="0" style="1" hidden="1" customWidth="1"/>
    <col min="1796" max="1796" width="85.7109375" style="1" customWidth="1"/>
    <col min="1797" max="1798" width="0" style="1" hidden="1" customWidth="1"/>
    <col min="1799" max="1799" width="23.85546875" style="1" customWidth="1"/>
    <col min="1800" max="2050" width="9.140625" style="1" customWidth="1"/>
    <col min="2051" max="2051" width="0" style="1" hidden="1" customWidth="1"/>
    <col min="2052" max="2052" width="85.7109375" style="1" customWidth="1"/>
    <col min="2053" max="2054" width="0" style="1" hidden="1" customWidth="1"/>
    <col min="2055" max="2055" width="23.85546875" style="1" customWidth="1"/>
    <col min="2056" max="2306" width="9.140625" style="1" customWidth="1"/>
    <col min="2307" max="2307" width="0" style="1" hidden="1" customWidth="1"/>
    <col min="2308" max="2308" width="85.7109375" style="1" customWidth="1"/>
    <col min="2309" max="2310" width="0" style="1" hidden="1" customWidth="1"/>
    <col min="2311" max="2311" width="23.85546875" style="1" customWidth="1"/>
    <col min="2312" max="2562" width="9.140625" style="1" customWidth="1"/>
    <col min="2563" max="2563" width="0" style="1" hidden="1" customWidth="1"/>
    <col min="2564" max="2564" width="85.7109375" style="1" customWidth="1"/>
    <col min="2565" max="2566" width="0" style="1" hidden="1" customWidth="1"/>
    <col min="2567" max="2567" width="23.85546875" style="1" customWidth="1"/>
    <col min="2568" max="2818" width="9.140625" style="1" customWidth="1"/>
    <col min="2819" max="2819" width="0" style="1" hidden="1" customWidth="1"/>
    <col min="2820" max="2820" width="85.7109375" style="1" customWidth="1"/>
    <col min="2821" max="2822" width="0" style="1" hidden="1" customWidth="1"/>
    <col min="2823" max="2823" width="23.85546875" style="1" customWidth="1"/>
    <col min="2824" max="3074" width="9.140625" style="1" customWidth="1"/>
    <col min="3075" max="3075" width="0" style="1" hidden="1" customWidth="1"/>
    <col min="3076" max="3076" width="85.7109375" style="1" customWidth="1"/>
    <col min="3077" max="3078" width="0" style="1" hidden="1" customWidth="1"/>
    <col min="3079" max="3079" width="23.85546875" style="1" customWidth="1"/>
    <col min="3080" max="3330" width="9.140625" style="1" customWidth="1"/>
    <col min="3331" max="3331" width="0" style="1" hidden="1" customWidth="1"/>
    <col min="3332" max="3332" width="85.7109375" style="1" customWidth="1"/>
    <col min="3333" max="3334" width="0" style="1" hidden="1" customWidth="1"/>
    <col min="3335" max="3335" width="23.85546875" style="1" customWidth="1"/>
    <col min="3336" max="3586" width="9.140625" style="1" customWidth="1"/>
    <col min="3587" max="3587" width="0" style="1" hidden="1" customWidth="1"/>
    <col min="3588" max="3588" width="85.7109375" style="1" customWidth="1"/>
    <col min="3589" max="3590" width="0" style="1" hidden="1" customWidth="1"/>
    <col min="3591" max="3591" width="23.85546875" style="1" customWidth="1"/>
    <col min="3592" max="3842" width="9.140625" style="1" customWidth="1"/>
    <col min="3843" max="3843" width="0" style="1" hidden="1" customWidth="1"/>
    <col min="3844" max="3844" width="85.7109375" style="1" customWidth="1"/>
    <col min="3845" max="3846" width="0" style="1" hidden="1" customWidth="1"/>
    <col min="3847" max="3847" width="23.85546875" style="1" customWidth="1"/>
    <col min="3848" max="4098" width="9.140625" style="1" customWidth="1"/>
    <col min="4099" max="4099" width="0" style="1" hidden="1" customWidth="1"/>
    <col min="4100" max="4100" width="85.7109375" style="1" customWidth="1"/>
    <col min="4101" max="4102" width="0" style="1" hidden="1" customWidth="1"/>
    <col min="4103" max="4103" width="23.85546875" style="1" customWidth="1"/>
    <col min="4104" max="4354" width="9.140625" style="1" customWidth="1"/>
    <col min="4355" max="4355" width="0" style="1" hidden="1" customWidth="1"/>
    <col min="4356" max="4356" width="85.7109375" style="1" customWidth="1"/>
    <col min="4357" max="4358" width="0" style="1" hidden="1" customWidth="1"/>
    <col min="4359" max="4359" width="23.85546875" style="1" customWidth="1"/>
    <col min="4360" max="4610" width="9.140625" style="1" customWidth="1"/>
    <col min="4611" max="4611" width="0" style="1" hidden="1" customWidth="1"/>
    <col min="4612" max="4612" width="85.7109375" style="1" customWidth="1"/>
    <col min="4613" max="4614" width="0" style="1" hidden="1" customWidth="1"/>
    <col min="4615" max="4615" width="23.85546875" style="1" customWidth="1"/>
    <col min="4616" max="4866" width="9.140625" style="1" customWidth="1"/>
    <col min="4867" max="4867" width="0" style="1" hidden="1" customWidth="1"/>
    <col min="4868" max="4868" width="85.7109375" style="1" customWidth="1"/>
    <col min="4869" max="4870" width="0" style="1" hidden="1" customWidth="1"/>
    <col min="4871" max="4871" width="23.85546875" style="1" customWidth="1"/>
    <col min="4872" max="5122" width="9.140625" style="1" customWidth="1"/>
    <col min="5123" max="5123" width="0" style="1" hidden="1" customWidth="1"/>
    <col min="5124" max="5124" width="85.7109375" style="1" customWidth="1"/>
    <col min="5125" max="5126" width="0" style="1" hidden="1" customWidth="1"/>
    <col min="5127" max="5127" width="23.85546875" style="1" customWidth="1"/>
    <col min="5128" max="5378" width="9.140625" style="1" customWidth="1"/>
    <col min="5379" max="5379" width="0" style="1" hidden="1" customWidth="1"/>
    <col min="5380" max="5380" width="85.7109375" style="1" customWidth="1"/>
    <col min="5381" max="5382" width="0" style="1" hidden="1" customWidth="1"/>
    <col min="5383" max="5383" width="23.85546875" style="1" customWidth="1"/>
    <col min="5384" max="5634" width="9.140625" style="1" customWidth="1"/>
    <col min="5635" max="5635" width="0" style="1" hidden="1" customWidth="1"/>
    <col min="5636" max="5636" width="85.7109375" style="1" customWidth="1"/>
    <col min="5637" max="5638" width="0" style="1" hidden="1" customWidth="1"/>
    <col min="5639" max="5639" width="23.85546875" style="1" customWidth="1"/>
    <col min="5640" max="5890" width="9.140625" style="1" customWidth="1"/>
    <col min="5891" max="5891" width="0" style="1" hidden="1" customWidth="1"/>
    <col min="5892" max="5892" width="85.7109375" style="1" customWidth="1"/>
    <col min="5893" max="5894" width="0" style="1" hidden="1" customWidth="1"/>
    <col min="5895" max="5895" width="23.85546875" style="1" customWidth="1"/>
    <col min="5896" max="6146" width="9.140625" style="1" customWidth="1"/>
    <col min="6147" max="6147" width="0" style="1" hidden="1" customWidth="1"/>
    <col min="6148" max="6148" width="85.7109375" style="1" customWidth="1"/>
    <col min="6149" max="6150" width="0" style="1" hidden="1" customWidth="1"/>
    <col min="6151" max="6151" width="23.85546875" style="1" customWidth="1"/>
    <col min="6152" max="6402" width="9.140625" style="1" customWidth="1"/>
    <col min="6403" max="6403" width="0" style="1" hidden="1" customWidth="1"/>
    <col min="6404" max="6404" width="85.7109375" style="1" customWidth="1"/>
    <col min="6405" max="6406" width="0" style="1" hidden="1" customWidth="1"/>
    <col min="6407" max="6407" width="23.85546875" style="1" customWidth="1"/>
    <col min="6408" max="6658" width="9.140625" style="1" customWidth="1"/>
    <col min="6659" max="6659" width="0" style="1" hidden="1" customWidth="1"/>
    <col min="6660" max="6660" width="85.7109375" style="1" customWidth="1"/>
    <col min="6661" max="6662" width="0" style="1" hidden="1" customWidth="1"/>
    <col min="6663" max="6663" width="23.85546875" style="1" customWidth="1"/>
    <col min="6664" max="6914" width="9.140625" style="1" customWidth="1"/>
    <col min="6915" max="6915" width="0" style="1" hidden="1" customWidth="1"/>
    <col min="6916" max="6916" width="85.7109375" style="1" customWidth="1"/>
    <col min="6917" max="6918" width="0" style="1" hidden="1" customWidth="1"/>
    <col min="6919" max="6919" width="23.85546875" style="1" customWidth="1"/>
    <col min="6920" max="7170" width="9.140625" style="1" customWidth="1"/>
    <col min="7171" max="7171" width="0" style="1" hidden="1" customWidth="1"/>
    <col min="7172" max="7172" width="85.7109375" style="1" customWidth="1"/>
    <col min="7173" max="7174" width="0" style="1" hidden="1" customWidth="1"/>
    <col min="7175" max="7175" width="23.85546875" style="1" customWidth="1"/>
    <col min="7176" max="7426" width="9.140625" style="1" customWidth="1"/>
    <col min="7427" max="7427" width="0" style="1" hidden="1" customWidth="1"/>
    <col min="7428" max="7428" width="85.7109375" style="1" customWidth="1"/>
    <col min="7429" max="7430" width="0" style="1" hidden="1" customWidth="1"/>
    <col min="7431" max="7431" width="23.85546875" style="1" customWidth="1"/>
    <col min="7432" max="7682" width="9.140625" style="1" customWidth="1"/>
    <col min="7683" max="7683" width="0" style="1" hidden="1" customWidth="1"/>
    <col min="7684" max="7684" width="85.7109375" style="1" customWidth="1"/>
    <col min="7685" max="7686" width="0" style="1" hidden="1" customWidth="1"/>
    <col min="7687" max="7687" width="23.85546875" style="1" customWidth="1"/>
    <col min="7688" max="7938" width="9.140625" style="1" customWidth="1"/>
    <col min="7939" max="7939" width="0" style="1" hidden="1" customWidth="1"/>
    <col min="7940" max="7940" width="85.7109375" style="1" customWidth="1"/>
    <col min="7941" max="7942" width="0" style="1" hidden="1" customWidth="1"/>
    <col min="7943" max="7943" width="23.85546875" style="1" customWidth="1"/>
    <col min="7944" max="8194" width="9.140625" style="1" customWidth="1"/>
    <col min="8195" max="8195" width="0" style="1" hidden="1" customWidth="1"/>
    <col min="8196" max="8196" width="85.7109375" style="1" customWidth="1"/>
    <col min="8197" max="8198" width="0" style="1" hidden="1" customWidth="1"/>
    <col min="8199" max="8199" width="23.85546875" style="1" customWidth="1"/>
    <col min="8200" max="8450" width="9.140625" style="1" customWidth="1"/>
    <col min="8451" max="8451" width="0" style="1" hidden="1" customWidth="1"/>
    <col min="8452" max="8452" width="85.7109375" style="1" customWidth="1"/>
    <col min="8453" max="8454" width="0" style="1" hidden="1" customWidth="1"/>
    <col min="8455" max="8455" width="23.85546875" style="1" customWidth="1"/>
    <col min="8456" max="8706" width="9.140625" style="1" customWidth="1"/>
    <col min="8707" max="8707" width="0" style="1" hidden="1" customWidth="1"/>
    <col min="8708" max="8708" width="85.7109375" style="1" customWidth="1"/>
    <col min="8709" max="8710" width="0" style="1" hidden="1" customWidth="1"/>
    <col min="8711" max="8711" width="23.85546875" style="1" customWidth="1"/>
    <col min="8712" max="8962" width="9.140625" style="1" customWidth="1"/>
    <col min="8963" max="8963" width="0" style="1" hidden="1" customWidth="1"/>
    <col min="8964" max="8964" width="85.7109375" style="1" customWidth="1"/>
    <col min="8965" max="8966" width="0" style="1" hidden="1" customWidth="1"/>
    <col min="8967" max="8967" width="23.85546875" style="1" customWidth="1"/>
    <col min="8968" max="9218" width="9.140625" style="1" customWidth="1"/>
    <col min="9219" max="9219" width="0" style="1" hidden="1" customWidth="1"/>
    <col min="9220" max="9220" width="85.7109375" style="1" customWidth="1"/>
    <col min="9221" max="9222" width="0" style="1" hidden="1" customWidth="1"/>
    <col min="9223" max="9223" width="23.85546875" style="1" customWidth="1"/>
    <col min="9224" max="9474" width="9.140625" style="1" customWidth="1"/>
    <col min="9475" max="9475" width="0" style="1" hidden="1" customWidth="1"/>
    <col min="9476" max="9476" width="85.7109375" style="1" customWidth="1"/>
    <col min="9477" max="9478" width="0" style="1" hidden="1" customWidth="1"/>
    <col min="9479" max="9479" width="23.85546875" style="1" customWidth="1"/>
    <col min="9480" max="9730" width="9.140625" style="1" customWidth="1"/>
    <col min="9731" max="9731" width="0" style="1" hidden="1" customWidth="1"/>
    <col min="9732" max="9732" width="85.7109375" style="1" customWidth="1"/>
    <col min="9733" max="9734" width="0" style="1" hidden="1" customWidth="1"/>
    <col min="9735" max="9735" width="23.85546875" style="1" customWidth="1"/>
    <col min="9736" max="9986" width="9.140625" style="1" customWidth="1"/>
    <col min="9987" max="9987" width="0" style="1" hidden="1" customWidth="1"/>
    <col min="9988" max="9988" width="85.7109375" style="1" customWidth="1"/>
    <col min="9989" max="9990" width="0" style="1" hidden="1" customWidth="1"/>
    <col min="9991" max="9991" width="23.85546875" style="1" customWidth="1"/>
    <col min="9992" max="10242" width="9.140625" style="1" customWidth="1"/>
    <col min="10243" max="10243" width="0" style="1" hidden="1" customWidth="1"/>
    <col min="10244" max="10244" width="85.7109375" style="1" customWidth="1"/>
    <col min="10245" max="10246" width="0" style="1" hidden="1" customWidth="1"/>
    <col min="10247" max="10247" width="23.85546875" style="1" customWidth="1"/>
    <col min="10248" max="10498" width="9.140625" style="1" customWidth="1"/>
    <col min="10499" max="10499" width="0" style="1" hidden="1" customWidth="1"/>
    <col min="10500" max="10500" width="85.7109375" style="1" customWidth="1"/>
    <col min="10501" max="10502" width="0" style="1" hidden="1" customWidth="1"/>
    <col min="10503" max="10503" width="23.85546875" style="1" customWidth="1"/>
    <col min="10504" max="10754" width="9.140625" style="1" customWidth="1"/>
    <col min="10755" max="10755" width="0" style="1" hidden="1" customWidth="1"/>
    <col min="10756" max="10756" width="85.7109375" style="1" customWidth="1"/>
    <col min="10757" max="10758" width="0" style="1" hidden="1" customWidth="1"/>
    <col min="10759" max="10759" width="23.85546875" style="1" customWidth="1"/>
    <col min="10760" max="11010" width="9.140625" style="1" customWidth="1"/>
    <col min="11011" max="11011" width="0" style="1" hidden="1" customWidth="1"/>
    <col min="11012" max="11012" width="85.7109375" style="1" customWidth="1"/>
    <col min="11013" max="11014" width="0" style="1" hidden="1" customWidth="1"/>
    <col min="11015" max="11015" width="23.85546875" style="1" customWidth="1"/>
    <col min="11016" max="11266" width="9.140625" style="1" customWidth="1"/>
    <col min="11267" max="11267" width="0" style="1" hidden="1" customWidth="1"/>
    <col min="11268" max="11268" width="85.7109375" style="1" customWidth="1"/>
    <col min="11269" max="11270" width="0" style="1" hidden="1" customWidth="1"/>
    <col min="11271" max="11271" width="23.85546875" style="1" customWidth="1"/>
    <col min="11272" max="11522" width="9.140625" style="1" customWidth="1"/>
    <col min="11523" max="11523" width="0" style="1" hidden="1" customWidth="1"/>
    <col min="11524" max="11524" width="85.7109375" style="1" customWidth="1"/>
    <col min="11525" max="11526" width="0" style="1" hidden="1" customWidth="1"/>
    <col min="11527" max="11527" width="23.85546875" style="1" customWidth="1"/>
    <col min="11528" max="11778" width="9.140625" style="1" customWidth="1"/>
    <col min="11779" max="11779" width="0" style="1" hidden="1" customWidth="1"/>
    <col min="11780" max="11780" width="85.7109375" style="1" customWidth="1"/>
    <col min="11781" max="11782" width="0" style="1" hidden="1" customWidth="1"/>
    <col min="11783" max="11783" width="23.85546875" style="1" customWidth="1"/>
    <col min="11784" max="12034" width="9.140625" style="1" customWidth="1"/>
    <col min="12035" max="12035" width="0" style="1" hidden="1" customWidth="1"/>
    <col min="12036" max="12036" width="85.7109375" style="1" customWidth="1"/>
    <col min="12037" max="12038" width="0" style="1" hidden="1" customWidth="1"/>
    <col min="12039" max="12039" width="23.85546875" style="1" customWidth="1"/>
    <col min="12040" max="12290" width="9.140625" style="1" customWidth="1"/>
    <col min="12291" max="12291" width="0" style="1" hidden="1" customWidth="1"/>
    <col min="12292" max="12292" width="85.7109375" style="1" customWidth="1"/>
    <col min="12293" max="12294" width="0" style="1" hidden="1" customWidth="1"/>
    <col min="12295" max="12295" width="23.85546875" style="1" customWidth="1"/>
    <col min="12296" max="12546" width="9.140625" style="1" customWidth="1"/>
    <col min="12547" max="12547" width="0" style="1" hidden="1" customWidth="1"/>
    <col min="12548" max="12548" width="85.7109375" style="1" customWidth="1"/>
    <col min="12549" max="12550" width="0" style="1" hidden="1" customWidth="1"/>
    <col min="12551" max="12551" width="23.85546875" style="1" customWidth="1"/>
    <col min="12552" max="12802" width="9.140625" style="1" customWidth="1"/>
    <col min="12803" max="12803" width="0" style="1" hidden="1" customWidth="1"/>
    <col min="12804" max="12804" width="85.7109375" style="1" customWidth="1"/>
    <col min="12805" max="12806" width="0" style="1" hidden="1" customWidth="1"/>
    <col min="12807" max="12807" width="23.85546875" style="1" customWidth="1"/>
    <col min="12808" max="13058" width="9.140625" style="1" customWidth="1"/>
    <col min="13059" max="13059" width="0" style="1" hidden="1" customWidth="1"/>
    <col min="13060" max="13060" width="85.7109375" style="1" customWidth="1"/>
    <col min="13061" max="13062" width="0" style="1" hidden="1" customWidth="1"/>
    <col min="13063" max="13063" width="23.85546875" style="1" customWidth="1"/>
    <col min="13064" max="13314" width="9.140625" style="1" customWidth="1"/>
    <col min="13315" max="13315" width="0" style="1" hidden="1" customWidth="1"/>
    <col min="13316" max="13316" width="85.7109375" style="1" customWidth="1"/>
    <col min="13317" max="13318" width="0" style="1" hidden="1" customWidth="1"/>
    <col min="13319" max="13319" width="23.85546875" style="1" customWidth="1"/>
    <col min="13320" max="13570" width="9.140625" style="1" customWidth="1"/>
    <col min="13571" max="13571" width="0" style="1" hidden="1" customWidth="1"/>
    <col min="13572" max="13572" width="85.7109375" style="1" customWidth="1"/>
    <col min="13573" max="13574" width="0" style="1" hidden="1" customWidth="1"/>
    <col min="13575" max="13575" width="23.85546875" style="1" customWidth="1"/>
    <col min="13576" max="13826" width="9.140625" style="1" customWidth="1"/>
    <col min="13827" max="13827" width="0" style="1" hidden="1" customWidth="1"/>
    <col min="13828" max="13828" width="85.7109375" style="1" customWidth="1"/>
    <col min="13829" max="13830" width="0" style="1" hidden="1" customWidth="1"/>
    <col min="13831" max="13831" width="23.85546875" style="1" customWidth="1"/>
    <col min="13832" max="14082" width="9.140625" style="1" customWidth="1"/>
    <col min="14083" max="14083" width="0" style="1" hidden="1" customWidth="1"/>
    <col min="14084" max="14084" width="85.7109375" style="1" customWidth="1"/>
    <col min="14085" max="14086" width="0" style="1" hidden="1" customWidth="1"/>
    <col min="14087" max="14087" width="23.85546875" style="1" customWidth="1"/>
    <col min="14088" max="14338" width="9.140625" style="1" customWidth="1"/>
    <col min="14339" max="14339" width="0" style="1" hidden="1" customWidth="1"/>
    <col min="14340" max="14340" width="85.7109375" style="1" customWidth="1"/>
    <col min="14341" max="14342" width="0" style="1" hidden="1" customWidth="1"/>
    <col min="14343" max="14343" width="23.85546875" style="1" customWidth="1"/>
    <col min="14344" max="14594" width="9.140625" style="1" customWidth="1"/>
    <col min="14595" max="14595" width="0" style="1" hidden="1" customWidth="1"/>
    <col min="14596" max="14596" width="85.7109375" style="1" customWidth="1"/>
    <col min="14597" max="14598" width="0" style="1" hidden="1" customWidth="1"/>
    <col min="14599" max="14599" width="23.85546875" style="1" customWidth="1"/>
    <col min="14600" max="14850" width="9.140625" style="1" customWidth="1"/>
    <col min="14851" max="14851" width="0" style="1" hidden="1" customWidth="1"/>
    <col min="14852" max="14852" width="85.7109375" style="1" customWidth="1"/>
    <col min="14853" max="14854" width="0" style="1" hidden="1" customWidth="1"/>
    <col min="14855" max="14855" width="23.85546875" style="1" customWidth="1"/>
    <col min="14856" max="15106" width="9.140625" style="1" customWidth="1"/>
    <col min="15107" max="15107" width="0" style="1" hidden="1" customWidth="1"/>
    <col min="15108" max="15108" width="85.7109375" style="1" customWidth="1"/>
    <col min="15109" max="15110" width="0" style="1" hidden="1" customWidth="1"/>
    <col min="15111" max="15111" width="23.85546875" style="1" customWidth="1"/>
    <col min="15112" max="15362" width="9.140625" style="1" customWidth="1"/>
    <col min="15363" max="15363" width="0" style="1" hidden="1" customWidth="1"/>
    <col min="15364" max="15364" width="85.7109375" style="1" customWidth="1"/>
    <col min="15365" max="15366" width="0" style="1" hidden="1" customWidth="1"/>
    <col min="15367" max="15367" width="23.85546875" style="1" customWidth="1"/>
    <col min="15368" max="15618" width="9.140625" style="1" customWidth="1"/>
    <col min="15619" max="15619" width="0" style="1" hidden="1" customWidth="1"/>
    <col min="15620" max="15620" width="85.7109375" style="1" customWidth="1"/>
    <col min="15621" max="15622" width="0" style="1" hidden="1" customWidth="1"/>
    <col min="15623" max="15623" width="23.85546875" style="1" customWidth="1"/>
    <col min="15624" max="15874" width="9.140625" style="1" customWidth="1"/>
    <col min="15875" max="15875" width="0" style="1" hidden="1" customWidth="1"/>
    <col min="15876" max="15876" width="85.7109375" style="1" customWidth="1"/>
    <col min="15877" max="15878" width="0" style="1" hidden="1" customWidth="1"/>
    <col min="15879" max="15879" width="23.85546875" style="1" customWidth="1"/>
    <col min="15880" max="16130" width="9.140625" style="1" customWidth="1"/>
    <col min="16131" max="16131" width="0" style="1" hidden="1" customWidth="1"/>
    <col min="16132" max="16132" width="85.7109375" style="1" customWidth="1"/>
    <col min="16133" max="16134" width="0" style="1" hidden="1" customWidth="1"/>
    <col min="16135" max="16135" width="23.85546875" style="1" customWidth="1"/>
    <col min="16136" max="16384" width="9.140625" style="1" customWidth="1"/>
  </cols>
  <sheetData>
    <row r="1" spans="1:8" x14ac:dyDescent="0.2">
      <c r="C1" s="3"/>
    </row>
    <row r="2" spans="1:8" ht="26.25" x14ac:dyDescent="0.2">
      <c r="A2" s="111" t="s">
        <v>0</v>
      </c>
      <c r="B2" s="111"/>
      <c r="C2" s="111"/>
      <c r="D2" s="111"/>
    </row>
    <row r="3" spans="1:8" x14ac:dyDescent="0.2">
      <c r="B3" s="4"/>
      <c r="C3" s="4"/>
      <c r="D3" s="5" t="s">
        <v>1</v>
      </c>
    </row>
    <row r="4" spans="1:8" ht="26.25" x14ac:dyDescent="0.2">
      <c r="A4" s="6" t="s">
        <v>2</v>
      </c>
      <c r="B4" s="117" t="s">
        <v>3</v>
      </c>
      <c r="C4" s="118"/>
      <c r="D4" s="6" t="s">
        <v>4</v>
      </c>
      <c r="G4" s="119"/>
      <c r="H4" s="119"/>
    </row>
    <row r="5" spans="1:8" ht="26.25" x14ac:dyDescent="0.2">
      <c r="A5" s="7" t="s">
        <v>5</v>
      </c>
      <c r="B5" s="35" t="s">
        <v>6</v>
      </c>
      <c r="C5" s="8" t="s">
        <v>7</v>
      </c>
      <c r="D5" s="7"/>
    </row>
    <row r="6" spans="1:8" ht="26.25" x14ac:dyDescent="0.2">
      <c r="A6" s="9" t="s">
        <v>8</v>
      </c>
      <c r="B6" s="10"/>
      <c r="C6" s="10"/>
      <c r="D6" s="26">
        <f>SUMIF(E6:E7,2,D6:D7)</f>
        <v>219926100</v>
      </c>
      <c r="E6" s="1">
        <v>1</v>
      </c>
    </row>
    <row r="7" spans="1:8" x14ac:dyDescent="0.2">
      <c r="A7" s="20" t="s">
        <v>9</v>
      </c>
      <c r="B7" s="16"/>
      <c r="C7" s="16"/>
      <c r="D7" s="29">
        <f>SUMIF(E7:E26,3,D7:D26)</f>
        <v>219926100</v>
      </c>
      <c r="E7" s="1">
        <v>2</v>
      </c>
    </row>
    <row r="8" spans="1:8" x14ac:dyDescent="0.2">
      <c r="A8" s="21" t="s">
        <v>10</v>
      </c>
      <c r="B8" s="17"/>
      <c r="C8" s="17"/>
      <c r="D8" s="30">
        <f>SUMIF(E8:E15,5,D8:D15)</f>
        <v>23449700</v>
      </c>
      <c r="E8" s="1">
        <v>3</v>
      </c>
    </row>
    <row r="9" spans="1:8" outlineLevel="1" x14ac:dyDescent="0.2">
      <c r="A9" s="23" t="s">
        <v>214</v>
      </c>
      <c r="B9" s="14"/>
      <c r="C9" s="14"/>
      <c r="D9" s="28">
        <v>1768100</v>
      </c>
      <c r="E9" s="1">
        <v>5</v>
      </c>
    </row>
    <row r="10" spans="1:8" outlineLevel="1" x14ac:dyDescent="0.2">
      <c r="A10" s="23" t="s">
        <v>215</v>
      </c>
      <c r="B10" s="14"/>
      <c r="C10" s="14"/>
      <c r="D10" s="28">
        <v>2700000</v>
      </c>
      <c r="E10" s="1">
        <v>5</v>
      </c>
    </row>
    <row r="11" spans="1:8" outlineLevel="1" x14ac:dyDescent="0.2">
      <c r="A11" s="23" t="s">
        <v>216</v>
      </c>
      <c r="B11" s="14"/>
      <c r="C11" s="14"/>
      <c r="D11" s="28">
        <v>5725900</v>
      </c>
      <c r="E11" s="1">
        <v>5</v>
      </c>
    </row>
    <row r="12" spans="1:8" outlineLevel="1" x14ac:dyDescent="0.2">
      <c r="A12" s="23" t="s">
        <v>217</v>
      </c>
      <c r="B12" s="14"/>
      <c r="C12" s="14"/>
      <c r="D12" s="28">
        <v>868100</v>
      </c>
      <c r="E12" s="1">
        <v>5</v>
      </c>
    </row>
    <row r="13" spans="1:8" ht="46.5" outlineLevel="1" x14ac:dyDescent="0.2">
      <c r="A13" s="23" t="s">
        <v>218</v>
      </c>
      <c r="B13" s="14"/>
      <c r="C13" s="14"/>
      <c r="D13" s="28">
        <v>1653600</v>
      </c>
      <c r="E13" s="1">
        <v>5</v>
      </c>
    </row>
    <row r="14" spans="1:8" outlineLevel="1" x14ac:dyDescent="0.2">
      <c r="A14" s="23" t="s">
        <v>219</v>
      </c>
      <c r="B14" s="14"/>
      <c r="C14" s="14"/>
      <c r="D14" s="28">
        <v>740000</v>
      </c>
      <c r="E14" s="1">
        <v>5</v>
      </c>
    </row>
    <row r="15" spans="1:8" ht="46.5" outlineLevel="1" x14ac:dyDescent="0.2">
      <c r="A15" s="23" t="s">
        <v>220</v>
      </c>
      <c r="B15" s="14"/>
      <c r="C15" s="14"/>
      <c r="D15" s="50">
        <v>9994000</v>
      </c>
      <c r="E15" s="1">
        <v>5</v>
      </c>
    </row>
    <row r="16" spans="1:8" x14ac:dyDescent="0.2">
      <c r="A16" s="21" t="s">
        <v>54</v>
      </c>
      <c r="B16" s="17"/>
      <c r="C16" s="17"/>
      <c r="D16" s="30">
        <f>SUMIF(E16:E21,5,D16:D21)</f>
        <v>82543400</v>
      </c>
      <c r="E16" s="1">
        <v>3</v>
      </c>
    </row>
    <row r="17" spans="1:5" outlineLevel="1" x14ac:dyDescent="0.2">
      <c r="A17" s="23" t="s">
        <v>221</v>
      </c>
      <c r="B17" s="14"/>
      <c r="C17" s="14"/>
      <c r="D17" s="28">
        <v>5523400</v>
      </c>
      <c r="E17" s="1">
        <v>5</v>
      </c>
    </row>
    <row r="18" spans="1:5" outlineLevel="1" x14ac:dyDescent="0.2">
      <c r="A18" s="23" t="s">
        <v>222</v>
      </c>
      <c r="B18" s="14"/>
      <c r="C18" s="14"/>
      <c r="D18" s="28">
        <v>4984000</v>
      </c>
      <c r="E18" s="1">
        <v>5</v>
      </c>
    </row>
    <row r="19" spans="1:5" ht="46.5" outlineLevel="1" x14ac:dyDescent="0.2">
      <c r="A19" s="23" t="s">
        <v>223</v>
      </c>
      <c r="B19" s="14"/>
      <c r="C19" s="14"/>
      <c r="D19" s="28">
        <v>5036000</v>
      </c>
      <c r="E19" s="1">
        <v>5</v>
      </c>
    </row>
    <row r="20" spans="1:5" ht="46.5" outlineLevel="1" x14ac:dyDescent="0.2">
      <c r="A20" s="23" t="s">
        <v>246</v>
      </c>
      <c r="B20" s="14"/>
      <c r="C20" s="14"/>
      <c r="D20" s="28">
        <v>42000000</v>
      </c>
      <c r="E20" s="1">
        <v>5</v>
      </c>
    </row>
    <row r="21" spans="1:5" ht="46.5" outlineLevel="1" x14ac:dyDescent="0.2">
      <c r="A21" s="23" t="s">
        <v>224</v>
      </c>
      <c r="B21" s="14"/>
      <c r="C21" s="14"/>
      <c r="D21" s="28">
        <v>25000000</v>
      </c>
      <c r="E21" s="1">
        <v>5</v>
      </c>
    </row>
    <row r="22" spans="1:5" x14ac:dyDescent="0.2">
      <c r="A22" s="21" t="s">
        <v>80</v>
      </c>
      <c r="B22" s="17"/>
      <c r="C22" s="17"/>
      <c r="D22" s="30">
        <f>SUMIF(E22:E25,5,D22:D25)</f>
        <v>14774600</v>
      </c>
      <c r="E22" s="1">
        <v>3</v>
      </c>
    </row>
    <row r="23" spans="1:5" outlineLevel="1" x14ac:dyDescent="0.2">
      <c r="A23" s="23" t="s">
        <v>225</v>
      </c>
      <c r="B23" s="14"/>
      <c r="C23" s="14"/>
      <c r="D23" s="28">
        <v>1741100</v>
      </c>
      <c r="E23" s="1">
        <v>5</v>
      </c>
    </row>
    <row r="24" spans="1:5" outlineLevel="1" x14ac:dyDescent="0.2">
      <c r="A24" s="23" t="s">
        <v>226</v>
      </c>
      <c r="B24" s="14"/>
      <c r="C24" s="14"/>
      <c r="D24" s="28">
        <v>4033500</v>
      </c>
      <c r="E24" s="1">
        <v>5</v>
      </c>
    </row>
    <row r="25" spans="1:5" outlineLevel="1" x14ac:dyDescent="0.2">
      <c r="A25" s="23" t="s">
        <v>227</v>
      </c>
      <c r="B25" s="14"/>
      <c r="C25" s="14"/>
      <c r="D25" s="28">
        <v>9000000</v>
      </c>
      <c r="E25" s="1">
        <v>5</v>
      </c>
    </row>
    <row r="26" spans="1:5" x14ac:dyDescent="0.2">
      <c r="A26" s="21" t="s">
        <v>113</v>
      </c>
      <c r="B26" s="17"/>
      <c r="C26" s="17"/>
      <c r="D26" s="30">
        <f>SUMIF(E26:E31,5,D26:D31)</f>
        <v>99158400</v>
      </c>
      <c r="E26" s="1">
        <v>3</v>
      </c>
    </row>
    <row r="27" spans="1:5" outlineLevel="1" x14ac:dyDescent="0.2">
      <c r="A27" s="23" t="s">
        <v>228</v>
      </c>
      <c r="B27" s="14"/>
      <c r="C27" s="14"/>
      <c r="D27" s="28">
        <v>1288400</v>
      </c>
      <c r="E27" s="1">
        <v>5</v>
      </c>
    </row>
    <row r="28" spans="1:5" ht="46.5" outlineLevel="1" x14ac:dyDescent="0.2">
      <c r="A28" s="23" t="s">
        <v>229</v>
      </c>
      <c r="B28" s="14"/>
      <c r="C28" s="14"/>
      <c r="D28" s="28">
        <v>27870000</v>
      </c>
      <c r="E28" s="1">
        <v>5</v>
      </c>
    </row>
    <row r="29" spans="1:5" ht="46.5" outlineLevel="1" x14ac:dyDescent="0.2">
      <c r="A29" s="23" t="s">
        <v>230</v>
      </c>
      <c r="B29" s="14"/>
      <c r="C29" s="14"/>
      <c r="D29" s="28">
        <v>26400000</v>
      </c>
      <c r="E29" s="1">
        <v>5</v>
      </c>
    </row>
    <row r="30" spans="1:5" ht="46.5" outlineLevel="1" x14ac:dyDescent="0.2">
      <c r="A30" s="23" t="s">
        <v>231</v>
      </c>
      <c r="B30" s="14"/>
      <c r="C30" s="14"/>
      <c r="D30" s="28">
        <v>17610000</v>
      </c>
      <c r="E30" s="1">
        <v>5</v>
      </c>
    </row>
    <row r="31" spans="1:5" ht="46.5" outlineLevel="1" x14ac:dyDescent="0.2">
      <c r="A31" s="23" t="s">
        <v>232</v>
      </c>
      <c r="B31" s="14"/>
      <c r="C31" s="14"/>
      <c r="D31" s="28">
        <v>25990000</v>
      </c>
      <c r="E31" s="1">
        <v>5</v>
      </c>
    </row>
    <row r="32" spans="1:5" ht="9.9499999999999993" customHeight="1" x14ac:dyDescent="0.2">
      <c r="A32" s="18"/>
      <c r="B32" s="19"/>
      <c r="C32" s="19"/>
      <c r="D32" s="32"/>
    </row>
  </sheetData>
  <mergeCells count="3">
    <mergeCell ref="A2:D2"/>
    <mergeCell ref="B4:C4"/>
    <mergeCell ref="G4:H4"/>
  </mergeCells>
  <pageMargins left="0.78740157480314998" right="0.39370078740157499" top="0.59055118110236204" bottom="0.59055118110236204" header="0.511811023622047" footer="0.511811023622047"/>
  <pageSetup paperSize="9" scale="80" orientation="portrait" r:id="rId1"/>
  <headerFooter alignWithMargins="0">
    <oddHeader>&amp;Rหน้าที่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210"/>
  <sheetViews>
    <sheetView view="pageBreakPreview" zoomScale="53" zoomScaleNormal="85" zoomScaleSheetLayoutView="53" zoomScalePageLayoutView="60" workbookViewId="0">
      <selection activeCell="A195" sqref="A195"/>
    </sheetView>
  </sheetViews>
  <sheetFormatPr defaultRowHeight="23.25" outlineLevelRow="5" outlineLevelCol="1" x14ac:dyDescent="0.2"/>
  <cols>
    <col min="1" max="1" width="100.85546875" style="1" customWidth="1"/>
    <col min="2" max="2" width="7.28515625" style="2" customWidth="1" outlineLevel="1"/>
    <col min="3" max="3" width="7.140625" style="1" customWidth="1" outlineLevel="1"/>
    <col min="4" max="4" width="15.140625" style="1" customWidth="1"/>
    <col min="5" max="5" width="0" style="1" hidden="1" customWidth="1"/>
    <col min="6" max="6" width="108.7109375" style="1" hidden="1" customWidth="1"/>
    <col min="7" max="7" width="10.42578125" style="1" customWidth="1"/>
    <col min="8" max="255" width="9.140625" style="1" customWidth="1"/>
    <col min="256" max="256" width="0" style="1" hidden="1" customWidth="1"/>
    <col min="257" max="257" width="85.7109375" style="1" customWidth="1"/>
    <col min="258" max="259" width="0" style="1" hidden="1" customWidth="1"/>
    <col min="260" max="260" width="23.85546875" style="1" customWidth="1"/>
    <col min="261" max="511" width="9.140625" style="1" customWidth="1"/>
    <col min="512" max="512" width="0" style="1" hidden="1" customWidth="1"/>
    <col min="513" max="513" width="85.7109375" style="1" customWidth="1"/>
    <col min="514" max="515" width="0" style="1" hidden="1" customWidth="1"/>
    <col min="516" max="516" width="23.85546875" style="1" customWidth="1"/>
    <col min="517" max="767" width="9.140625" style="1" customWidth="1"/>
    <col min="768" max="768" width="0" style="1" hidden="1" customWidth="1"/>
    <col min="769" max="769" width="85.7109375" style="1" customWidth="1"/>
    <col min="770" max="771" width="0" style="1" hidden="1" customWidth="1"/>
    <col min="772" max="772" width="23.85546875" style="1" customWidth="1"/>
    <col min="773" max="1023" width="9.140625" style="1" customWidth="1"/>
    <col min="1024" max="1024" width="0" style="1" hidden="1" customWidth="1"/>
    <col min="1025" max="1025" width="85.7109375" style="1" customWidth="1"/>
    <col min="1026" max="1027" width="0" style="1" hidden="1" customWidth="1"/>
    <col min="1028" max="1028" width="23.85546875" style="1" customWidth="1"/>
    <col min="1029" max="1279" width="9.140625" style="1" customWidth="1"/>
    <col min="1280" max="1280" width="0" style="1" hidden="1" customWidth="1"/>
    <col min="1281" max="1281" width="85.7109375" style="1" customWidth="1"/>
    <col min="1282" max="1283" width="0" style="1" hidden="1" customWidth="1"/>
    <col min="1284" max="1284" width="23.85546875" style="1" customWidth="1"/>
    <col min="1285" max="1535" width="9.140625" style="1" customWidth="1"/>
    <col min="1536" max="1536" width="0" style="1" hidden="1" customWidth="1"/>
    <col min="1537" max="1537" width="85.7109375" style="1" customWidth="1"/>
    <col min="1538" max="1539" width="0" style="1" hidden="1" customWidth="1"/>
    <col min="1540" max="1540" width="23.85546875" style="1" customWidth="1"/>
    <col min="1541" max="1791" width="9.140625" style="1" customWidth="1"/>
    <col min="1792" max="1792" width="0" style="1" hidden="1" customWidth="1"/>
    <col min="1793" max="1793" width="85.7109375" style="1" customWidth="1"/>
    <col min="1794" max="1795" width="0" style="1" hidden="1" customWidth="1"/>
    <col min="1796" max="1796" width="23.85546875" style="1" customWidth="1"/>
    <col min="1797" max="2047" width="9.140625" style="1" customWidth="1"/>
    <col min="2048" max="2048" width="0" style="1" hidden="1" customWidth="1"/>
    <col min="2049" max="2049" width="85.7109375" style="1" customWidth="1"/>
    <col min="2050" max="2051" width="0" style="1" hidden="1" customWidth="1"/>
    <col min="2052" max="2052" width="23.85546875" style="1" customWidth="1"/>
    <col min="2053" max="2303" width="9.140625" style="1" customWidth="1"/>
    <col min="2304" max="2304" width="0" style="1" hidden="1" customWidth="1"/>
    <col min="2305" max="2305" width="85.7109375" style="1" customWidth="1"/>
    <col min="2306" max="2307" width="0" style="1" hidden="1" customWidth="1"/>
    <col min="2308" max="2308" width="23.85546875" style="1" customWidth="1"/>
    <col min="2309" max="2559" width="9.140625" style="1" customWidth="1"/>
    <col min="2560" max="2560" width="0" style="1" hidden="1" customWidth="1"/>
    <col min="2561" max="2561" width="85.7109375" style="1" customWidth="1"/>
    <col min="2562" max="2563" width="0" style="1" hidden="1" customWidth="1"/>
    <col min="2564" max="2564" width="23.85546875" style="1" customWidth="1"/>
    <col min="2565" max="2815" width="9.140625" style="1" customWidth="1"/>
    <col min="2816" max="2816" width="0" style="1" hidden="1" customWidth="1"/>
    <col min="2817" max="2817" width="85.7109375" style="1" customWidth="1"/>
    <col min="2818" max="2819" width="0" style="1" hidden="1" customWidth="1"/>
    <col min="2820" max="2820" width="23.85546875" style="1" customWidth="1"/>
    <col min="2821" max="3071" width="9.140625" style="1" customWidth="1"/>
    <col min="3072" max="3072" width="0" style="1" hidden="1" customWidth="1"/>
    <col min="3073" max="3073" width="85.7109375" style="1" customWidth="1"/>
    <col min="3074" max="3075" width="0" style="1" hidden="1" customWidth="1"/>
    <col min="3076" max="3076" width="23.85546875" style="1" customWidth="1"/>
    <col min="3077" max="3327" width="9.140625" style="1" customWidth="1"/>
    <col min="3328" max="3328" width="0" style="1" hidden="1" customWidth="1"/>
    <col min="3329" max="3329" width="85.7109375" style="1" customWidth="1"/>
    <col min="3330" max="3331" width="0" style="1" hidden="1" customWidth="1"/>
    <col min="3332" max="3332" width="23.85546875" style="1" customWidth="1"/>
    <col min="3333" max="3583" width="9.140625" style="1" customWidth="1"/>
    <col min="3584" max="3584" width="0" style="1" hidden="1" customWidth="1"/>
    <col min="3585" max="3585" width="85.7109375" style="1" customWidth="1"/>
    <col min="3586" max="3587" width="0" style="1" hidden="1" customWidth="1"/>
    <col min="3588" max="3588" width="23.85546875" style="1" customWidth="1"/>
    <col min="3589" max="3839" width="9.140625" style="1" customWidth="1"/>
    <col min="3840" max="3840" width="0" style="1" hidden="1" customWidth="1"/>
    <col min="3841" max="3841" width="85.7109375" style="1" customWidth="1"/>
    <col min="3842" max="3843" width="0" style="1" hidden="1" customWidth="1"/>
    <col min="3844" max="3844" width="23.85546875" style="1" customWidth="1"/>
    <col min="3845" max="4095" width="9.140625" style="1" customWidth="1"/>
    <col min="4096" max="4096" width="0" style="1" hidden="1" customWidth="1"/>
    <col min="4097" max="4097" width="85.7109375" style="1" customWidth="1"/>
    <col min="4098" max="4099" width="0" style="1" hidden="1" customWidth="1"/>
    <col min="4100" max="4100" width="23.85546875" style="1" customWidth="1"/>
    <col min="4101" max="4351" width="9.140625" style="1" customWidth="1"/>
    <col min="4352" max="4352" width="0" style="1" hidden="1" customWidth="1"/>
    <col min="4353" max="4353" width="85.7109375" style="1" customWidth="1"/>
    <col min="4354" max="4355" width="0" style="1" hidden="1" customWidth="1"/>
    <col min="4356" max="4356" width="23.85546875" style="1" customWidth="1"/>
    <col min="4357" max="4607" width="9.140625" style="1" customWidth="1"/>
    <col min="4608" max="4608" width="0" style="1" hidden="1" customWidth="1"/>
    <col min="4609" max="4609" width="85.7109375" style="1" customWidth="1"/>
    <col min="4610" max="4611" width="0" style="1" hidden="1" customWidth="1"/>
    <col min="4612" max="4612" width="23.85546875" style="1" customWidth="1"/>
    <col min="4613" max="4863" width="9.140625" style="1" customWidth="1"/>
    <col min="4864" max="4864" width="0" style="1" hidden="1" customWidth="1"/>
    <col min="4865" max="4865" width="85.7109375" style="1" customWidth="1"/>
    <col min="4866" max="4867" width="0" style="1" hidden="1" customWidth="1"/>
    <col min="4868" max="4868" width="23.85546875" style="1" customWidth="1"/>
    <col min="4869" max="5119" width="9.140625" style="1" customWidth="1"/>
    <col min="5120" max="5120" width="0" style="1" hidden="1" customWidth="1"/>
    <col min="5121" max="5121" width="85.7109375" style="1" customWidth="1"/>
    <col min="5122" max="5123" width="0" style="1" hidden="1" customWidth="1"/>
    <col min="5124" max="5124" width="23.85546875" style="1" customWidth="1"/>
    <col min="5125" max="5375" width="9.140625" style="1" customWidth="1"/>
    <col min="5376" max="5376" width="0" style="1" hidden="1" customWidth="1"/>
    <col min="5377" max="5377" width="85.7109375" style="1" customWidth="1"/>
    <col min="5378" max="5379" width="0" style="1" hidden="1" customWidth="1"/>
    <col min="5380" max="5380" width="23.85546875" style="1" customWidth="1"/>
    <col min="5381" max="5631" width="9.140625" style="1" customWidth="1"/>
    <col min="5632" max="5632" width="0" style="1" hidden="1" customWidth="1"/>
    <col min="5633" max="5633" width="85.7109375" style="1" customWidth="1"/>
    <col min="5634" max="5635" width="0" style="1" hidden="1" customWidth="1"/>
    <col min="5636" max="5636" width="23.85546875" style="1" customWidth="1"/>
    <col min="5637" max="5887" width="9.140625" style="1" customWidth="1"/>
    <col min="5888" max="5888" width="0" style="1" hidden="1" customWidth="1"/>
    <col min="5889" max="5889" width="85.7109375" style="1" customWidth="1"/>
    <col min="5890" max="5891" width="0" style="1" hidden="1" customWidth="1"/>
    <col min="5892" max="5892" width="23.85546875" style="1" customWidth="1"/>
    <col min="5893" max="6143" width="9.140625" style="1" customWidth="1"/>
    <col min="6144" max="6144" width="0" style="1" hidden="1" customWidth="1"/>
    <col min="6145" max="6145" width="85.7109375" style="1" customWidth="1"/>
    <col min="6146" max="6147" width="0" style="1" hidden="1" customWidth="1"/>
    <col min="6148" max="6148" width="23.85546875" style="1" customWidth="1"/>
    <col min="6149" max="6399" width="9.140625" style="1" customWidth="1"/>
    <col min="6400" max="6400" width="0" style="1" hidden="1" customWidth="1"/>
    <col min="6401" max="6401" width="85.7109375" style="1" customWidth="1"/>
    <col min="6402" max="6403" width="0" style="1" hidden="1" customWidth="1"/>
    <col min="6404" max="6404" width="23.85546875" style="1" customWidth="1"/>
    <col min="6405" max="6655" width="9.140625" style="1" customWidth="1"/>
    <col min="6656" max="6656" width="0" style="1" hidden="1" customWidth="1"/>
    <col min="6657" max="6657" width="85.7109375" style="1" customWidth="1"/>
    <col min="6658" max="6659" width="0" style="1" hidden="1" customWidth="1"/>
    <col min="6660" max="6660" width="23.85546875" style="1" customWidth="1"/>
    <col min="6661" max="6911" width="9.140625" style="1" customWidth="1"/>
    <col min="6912" max="6912" width="0" style="1" hidden="1" customWidth="1"/>
    <col min="6913" max="6913" width="85.7109375" style="1" customWidth="1"/>
    <col min="6914" max="6915" width="0" style="1" hidden="1" customWidth="1"/>
    <col min="6916" max="6916" width="23.85546875" style="1" customWidth="1"/>
    <col min="6917" max="7167" width="9.140625" style="1" customWidth="1"/>
    <col min="7168" max="7168" width="0" style="1" hidden="1" customWidth="1"/>
    <col min="7169" max="7169" width="85.7109375" style="1" customWidth="1"/>
    <col min="7170" max="7171" width="0" style="1" hidden="1" customWidth="1"/>
    <col min="7172" max="7172" width="23.85546875" style="1" customWidth="1"/>
    <col min="7173" max="7423" width="9.140625" style="1" customWidth="1"/>
    <col min="7424" max="7424" width="0" style="1" hidden="1" customWidth="1"/>
    <col min="7425" max="7425" width="85.7109375" style="1" customWidth="1"/>
    <col min="7426" max="7427" width="0" style="1" hidden="1" customWidth="1"/>
    <col min="7428" max="7428" width="23.85546875" style="1" customWidth="1"/>
    <col min="7429" max="7679" width="9.140625" style="1" customWidth="1"/>
    <col min="7680" max="7680" width="0" style="1" hidden="1" customWidth="1"/>
    <col min="7681" max="7681" width="85.7109375" style="1" customWidth="1"/>
    <col min="7682" max="7683" width="0" style="1" hidden="1" customWidth="1"/>
    <col min="7684" max="7684" width="23.85546875" style="1" customWidth="1"/>
    <col min="7685" max="7935" width="9.140625" style="1" customWidth="1"/>
    <col min="7936" max="7936" width="0" style="1" hidden="1" customWidth="1"/>
    <col min="7937" max="7937" width="85.7109375" style="1" customWidth="1"/>
    <col min="7938" max="7939" width="0" style="1" hidden="1" customWidth="1"/>
    <col min="7940" max="7940" width="23.85546875" style="1" customWidth="1"/>
    <col min="7941" max="8191" width="9.140625" style="1" customWidth="1"/>
    <col min="8192" max="8192" width="0" style="1" hidden="1" customWidth="1"/>
    <col min="8193" max="8193" width="85.7109375" style="1" customWidth="1"/>
    <col min="8194" max="8195" width="0" style="1" hidden="1" customWidth="1"/>
    <col min="8196" max="8196" width="23.85546875" style="1" customWidth="1"/>
    <col min="8197" max="8447" width="9.140625" style="1" customWidth="1"/>
    <col min="8448" max="8448" width="0" style="1" hidden="1" customWidth="1"/>
    <col min="8449" max="8449" width="85.7109375" style="1" customWidth="1"/>
    <col min="8450" max="8451" width="0" style="1" hidden="1" customWidth="1"/>
    <col min="8452" max="8452" width="23.85546875" style="1" customWidth="1"/>
    <col min="8453" max="8703" width="9.140625" style="1" customWidth="1"/>
    <col min="8704" max="8704" width="0" style="1" hidden="1" customWidth="1"/>
    <col min="8705" max="8705" width="85.7109375" style="1" customWidth="1"/>
    <col min="8706" max="8707" width="0" style="1" hidden="1" customWidth="1"/>
    <col min="8708" max="8708" width="23.85546875" style="1" customWidth="1"/>
    <col min="8709" max="8959" width="9.140625" style="1" customWidth="1"/>
    <col min="8960" max="8960" width="0" style="1" hidden="1" customWidth="1"/>
    <col min="8961" max="8961" width="85.7109375" style="1" customWidth="1"/>
    <col min="8962" max="8963" width="0" style="1" hidden="1" customWidth="1"/>
    <col min="8964" max="8964" width="23.85546875" style="1" customWidth="1"/>
    <col min="8965" max="9215" width="9.140625" style="1" customWidth="1"/>
    <col min="9216" max="9216" width="0" style="1" hidden="1" customWidth="1"/>
    <col min="9217" max="9217" width="85.7109375" style="1" customWidth="1"/>
    <col min="9218" max="9219" width="0" style="1" hidden="1" customWidth="1"/>
    <col min="9220" max="9220" width="23.85546875" style="1" customWidth="1"/>
    <col min="9221" max="9471" width="9.140625" style="1" customWidth="1"/>
    <col min="9472" max="9472" width="0" style="1" hidden="1" customWidth="1"/>
    <col min="9473" max="9473" width="85.7109375" style="1" customWidth="1"/>
    <col min="9474" max="9475" width="0" style="1" hidden="1" customWidth="1"/>
    <col min="9476" max="9476" width="23.85546875" style="1" customWidth="1"/>
    <col min="9477" max="9727" width="9.140625" style="1" customWidth="1"/>
    <col min="9728" max="9728" width="0" style="1" hidden="1" customWidth="1"/>
    <col min="9729" max="9729" width="85.7109375" style="1" customWidth="1"/>
    <col min="9730" max="9731" width="0" style="1" hidden="1" customWidth="1"/>
    <col min="9732" max="9732" width="23.85546875" style="1" customWidth="1"/>
    <col min="9733" max="9983" width="9.140625" style="1" customWidth="1"/>
    <col min="9984" max="9984" width="0" style="1" hidden="1" customWidth="1"/>
    <col min="9985" max="9985" width="85.7109375" style="1" customWidth="1"/>
    <col min="9986" max="9987" width="0" style="1" hidden="1" customWidth="1"/>
    <col min="9988" max="9988" width="23.85546875" style="1" customWidth="1"/>
    <col min="9989" max="10239" width="9.140625" style="1" customWidth="1"/>
    <col min="10240" max="10240" width="0" style="1" hidden="1" customWidth="1"/>
    <col min="10241" max="10241" width="85.7109375" style="1" customWidth="1"/>
    <col min="10242" max="10243" width="0" style="1" hidden="1" customWidth="1"/>
    <col min="10244" max="10244" width="23.85546875" style="1" customWidth="1"/>
    <col min="10245" max="10495" width="9.140625" style="1" customWidth="1"/>
    <col min="10496" max="10496" width="0" style="1" hidden="1" customWidth="1"/>
    <col min="10497" max="10497" width="85.7109375" style="1" customWidth="1"/>
    <col min="10498" max="10499" width="0" style="1" hidden="1" customWidth="1"/>
    <col min="10500" max="10500" width="23.85546875" style="1" customWidth="1"/>
    <col min="10501" max="10751" width="9.140625" style="1" customWidth="1"/>
    <col min="10752" max="10752" width="0" style="1" hidden="1" customWidth="1"/>
    <col min="10753" max="10753" width="85.7109375" style="1" customWidth="1"/>
    <col min="10754" max="10755" width="0" style="1" hidden="1" customWidth="1"/>
    <col min="10756" max="10756" width="23.85546875" style="1" customWidth="1"/>
    <col min="10757" max="11007" width="9.140625" style="1" customWidth="1"/>
    <col min="11008" max="11008" width="0" style="1" hidden="1" customWidth="1"/>
    <col min="11009" max="11009" width="85.7109375" style="1" customWidth="1"/>
    <col min="11010" max="11011" width="0" style="1" hidden="1" customWidth="1"/>
    <col min="11012" max="11012" width="23.85546875" style="1" customWidth="1"/>
    <col min="11013" max="11263" width="9.140625" style="1" customWidth="1"/>
    <col min="11264" max="11264" width="0" style="1" hidden="1" customWidth="1"/>
    <col min="11265" max="11265" width="85.7109375" style="1" customWidth="1"/>
    <col min="11266" max="11267" width="0" style="1" hidden="1" customWidth="1"/>
    <col min="11268" max="11268" width="23.85546875" style="1" customWidth="1"/>
    <col min="11269" max="11519" width="9.140625" style="1" customWidth="1"/>
    <col min="11520" max="11520" width="0" style="1" hidden="1" customWidth="1"/>
    <col min="11521" max="11521" width="85.7109375" style="1" customWidth="1"/>
    <col min="11522" max="11523" width="0" style="1" hidden="1" customWidth="1"/>
    <col min="11524" max="11524" width="23.85546875" style="1" customWidth="1"/>
    <col min="11525" max="11775" width="9.140625" style="1" customWidth="1"/>
    <col min="11776" max="11776" width="0" style="1" hidden="1" customWidth="1"/>
    <col min="11777" max="11777" width="85.7109375" style="1" customWidth="1"/>
    <col min="11778" max="11779" width="0" style="1" hidden="1" customWidth="1"/>
    <col min="11780" max="11780" width="23.85546875" style="1" customWidth="1"/>
    <col min="11781" max="12031" width="9.140625" style="1" customWidth="1"/>
    <col min="12032" max="12032" width="0" style="1" hidden="1" customWidth="1"/>
    <col min="12033" max="12033" width="85.7109375" style="1" customWidth="1"/>
    <col min="12034" max="12035" width="0" style="1" hidden="1" customWidth="1"/>
    <col min="12036" max="12036" width="23.85546875" style="1" customWidth="1"/>
    <col min="12037" max="12287" width="9.140625" style="1" customWidth="1"/>
    <col min="12288" max="12288" width="0" style="1" hidden="1" customWidth="1"/>
    <col min="12289" max="12289" width="85.7109375" style="1" customWidth="1"/>
    <col min="12290" max="12291" width="0" style="1" hidden="1" customWidth="1"/>
    <col min="12292" max="12292" width="23.85546875" style="1" customWidth="1"/>
    <col min="12293" max="12543" width="9.140625" style="1" customWidth="1"/>
    <col min="12544" max="12544" width="0" style="1" hidden="1" customWidth="1"/>
    <col min="12545" max="12545" width="85.7109375" style="1" customWidth="1"/>
    <col min="12546" max="12547" width="0" style="1" hidden="1" customWidth="1"/>
    <col min="12548" max="12548" width="23.85546875" style="1" customWidth="1"/>
    <col min="12549" max="12799" width="9.140625" style="1" customWidth="1"/>
    <col min="12800" max="12800" width="0" style="1" hidden="1" customWidth="1"/>
    <col min="12801" max="12801" width="85.7109375" style="1" customWidth="1"/>
    <col min="12802" max="12803" width="0" style="1" hidden="1" customWidth="1"/>
    <col min="12804" max="12804" width="23.85546875" style="1" customWidth="1"/>
    <col min="12805" max="13055" width="9.140625" style="1" customWidth="1"/>
    <col min="13056" max="13056" width="0" style="1" hidden="1" customWidth="1"/>
    <col min="13057" max="13057" width="85.7109375" style="1" customWidth="1"/>
    <col min="13058" max="13059" width="0" style="1" hidden="1" customWidth="1"/>
    <col min="13060" max="13060" width="23.85546875" style="1" customWidth="1"/>
    <col min="13061" max="13311" width="9.140625" style="1" customWidth="1"/>
    <col min="13312" max="13312" width="0" style="1" hidden="1" customWidth="1"/>
    <col min="13313" max="13313" width="85.7109375" style="1" customWidth="1"/>
    <col min="13314" max="13315" width="0" style="1" hidden="1" customWidth="1"/>
    <col min="13316" max="13316" width="23.85546875" style="1" customWidth="1"/>
    <col min="13317" max="13567" width="9.140625" style="1" customWidth="1"/>
    <col min="13568" max="13568" width="0" style="1" hidden="1" customWidth="1"/>
    <col min="13569" max="13569" width="85.7109375" style="1" customWidth="1"/>
    <col min="13570" max="13571" width="0" style="1" hidden="1" customWidth="1"/>
    <col min="13572" max="13572" width="23.85546875" style="1" customWidth="1"/>
    <col min="13573" max="13823" width="9.140625" style="1" customWidth="1"/>
    <col min="13824" max="13824" width="0" style="1" hidden="1" customWidth="1"/>
    <col min="13825" max="13825" width="85.7109375" style="1" customWidth="1"/>
    <col min="13826" max="13827" width="0" style="1" hidden="1" customWidth="1"/>
    <col min="13828" max="13828" width="23.85546875" style="1" customWidth="1"/>
    <col min="13829" max="14079" width="9.140625" style="1" customWidth="1"/>
    <col min="14080" max="14080" width="0" style="1" hidden="1" customWidth="1"/>
    <col min="14081" max="14081" width="85.7109375" style="1" customWidth="1"/>
    <col min="14082" max="14083" width="0" style="1" hidden="1" customWidth="1"/>
    <col min="14084" max="14084" width="23.85546875" style="1" customWidth="1"/>
    <col min="14085" max="14335" width="9.140625" style="1" customWidth="1"/>
    <col min="14336" max="14336" width="0" style="1" hidden="1" customWidth="1"/>
    <col min="14337" max="14337" width="85.7109375" style="1" customWidth="1"/>
    <col min="14338" max="14339" width="0" style="1" hidden="1" customWidth="1"/>
    <col min="14340" max="14340" width="23.85546875" style="1" customWidth="1"/>
    <col min="14341" max="14591" width="9.140625" style="1" customWidth="1"/>
    <col min="14592" max="14592" width="0" style="1" hidden="1" customWidth="1"/>
    <col min="14593" max="14593" width="85.7109375" style="1" customWidth="1"/>
    <col min="14594" max="14595" width="0" style="1" hidden="1" customWidth="1"/>
    <col min="14596" max="14596" width="23.85546875" style="1" customWidth="1"/>
    <col min="14597" max="14847" width="9.140625" style="1" customWidth="1"/>
    <col min="14848" max="14848" width="0" style="1" hidden="1" customWidth="1"/>
    <col min="14849" max="14849" width="85.7109375" style="1" customWidth="1"/>
    <col min="14850" max="14851" width="0" style="1" hidden="1" customWidth="1"/>
    <col min="14852" max="14852" width="23.85546875" style="1" customWidth="1"/>
    <col min="14853" max="15103" width="9.140625" style="1" customWidth="1"/>
    <col min="15104" max="15104" width="0" style="1" hidden="1" customWidth="1"/>
    <col min="15105" max="15105" width="85.7109375" style="1" customWidth="1"/>
    <col min="15106" max="15107" width="0" style="1" hidden="1" customWidth="1"/>
    <col min="15108" max="15108" width="23.85546875" style="1" customWidth="1"/>
    <col min="15109" max="15359" width="9.140625" style="1" customWidth="1"/>
    <col min="15360" max="15360" width="0" style="1" hidden="1" customWidth="1"/>
    <col min="15361" max="15361" width="85.7109375" style="1" customWidth="1"/>
    <col min="15362" max="15363" width="0" style="1" hidden="1" customWidth="1"/>
    <col min="15364" max="15364" width="23.85546875" style="1" customWidth="1"/>
    <col min="15365" max="15615" width="9.140625" style="1" customWidth="1"/>
    <col min="15616" max="15616" width="0" style="1" hidden="1" customWidth="1"/>
    <col min="15617" max="15617" width="85.7109375" style="1" customWidth="1"/>
    <col min="15618" max="15619" width="0" style="1" hidden="1" customWidth="1"/>
    <col min="15620" max="15620" width="23.85546875" style="1" customWidth="1"/>
    <col min="15621" max="15871" width="9.140625" style="1" customWidth="1"/>
    <col min="15872" max="15872" width="0" style="1" hidden="1" customWidth="1"/>
    <col min="15873" max="15873" width="85.7109375" style="1" customWidth="1"/>
    <col min="15874" max="15875" width="0" style="1" hidden="1" customWidth="1"/>
    <col min="15876" max="15876" width="23.85546875" style="1" customWidth="1"/>
    <col min="15877" max="16127" width="9.140625" style="1" customWidth="1"/>
    <col min="16128" max="16128" width="0" style="1" hidden="1" customWidth="1"/>
    <col min="16129" max="16129" width="85.7109375" style="1" customWidth="1"/>
    <col min="16130" max="16131" width="0" style="1" hidden="1" customWidth="1"/>
    <col min="16132" max="16132" width="23.85546875" style="1" customWidth="1"/>
    <col min="16133" max="16384" width="9.140625" style="1" customWidth="1"/>
  </cols>
  <sheetData>
    <row r="1" spans="1:5" ht="26.25" x14ac:dyDescent="0.2">
      <c r="A1" s="111" t="s">
        <v>0</v>
      </c>
      <c r="B1" s="111"/>
      <c r="C1" s="111"/>
      <c r="D1" s="111"/>
    </row>
    <row r="2" spans="1:5" x14ac:dyDescent="0.2">
      <c r="B2" s="4"/>
      <c r="C2" s="4"/>
      <c r="D2" s="5" t="s">
        <v>1</v>
      </c>
    </row>
    <row r="3" spans="1:5" ht="26.25" x14ac:dyDescent="0.2">
      <c r="A3" s="37" t="s">
        <v>2</v>
      </c>
      <c r="B3" s="112" t="s">
        <v>3</v>
      </c>
      <c r="C3" s="113"/>
      <c r="D3" s="37" t="s">
        <v>4</v>
      </c>
    </row>
    <row r="4" spans="1:5" ht="52.5" x14ac:dyDescent="0.2">
      <c r="A4" s="38" t="s">
        <v>5</v>
      </c>
      <c r="B4" s="39" t="s">
        <v>6</v>
      </c>
      <c r="C4" s="40" t="s">
        <v>7</v>
      </c>
      <c r="D4" s="38"/>
    </row>
    <row r="5" spans="1:5" ht="26.25" x14ac:dyDescent="0.2">
      <c r="A5" s="41" t="s">
        <v>8</v>
      </c>
      <c r="B5" s="42"/>
      <c r="C5" s="42"/>
      <c r="D5" s="43">
        <f>SUMIF(E5:E6,2,D5:D6)</f>
        <v>219926100</v>
      </c>
      <c r="E5" s="1">
        <v>1</v>
      </c>
    </row>
    <row r="6" spans="1:5" x14ac:dyDescent="0.2">
      <c r="A6" s="44" t="s">
        <v>9</v>
      </c>
      <c r="B6" s="45"/>
      <c r="C6" s="45"/>
      <c r="D6" s="46">
        <f>SUMIF(E6:E185,3,D6:D185)</f>
        <v>219926100</v>
      </c>
      <c r="E6" s="1">
        <v>2</v>
      </c>
    </row>
    <row r="7" spans="1:5" x14ac:dyDescent="0.2">
      <c r="A7" s="47" t="s">
        <v>242</v>
      </c>
      <c r="B7" s="48"/>
      <c r="C7" s="48"/>
      <c r="D7" s="49">
        <f>SUMIF(E7:E75,4,D7:D75)</f>
        <v>23449700</v>
      </c>
      <c r="E7" s="1">
        <v>3</v>
      </c>
    </row>
    <row r="8" spans="1:5" outlineLevel="1" x14ac:dyDescent="0.2">
      <c r="A8" s="22" t="s">
        <v>11</v>
      </c>
      <c r="B8" s="17"/>
      <c r="C8" s="17"/>
      <c r="D8" s="30">
        <f>SUMIF(E8:E9,5,D8:D9)</f>
        <v>1768100</v>
      </c>
      <c r="E8" s="1">
        <v>4</v>
      </c>
    </row>
    <row r="9" spans="1:5" outlineLevel="2" x14ac:dyDescent="0.2">
      <c r="A9" s="23" t="s">
        <v>12</v>
      </c>
      <c r="B9" s="14"/>
      <c r="C9" s="14"/>
      <c r="D9" s="28">
        <f>SUMIF(E9:E10,6,D9:D10)</f>
        <v>1768100</v>
      </c>
      <c r="E9" s="1">
        <v>5</v>
      </c>
    </row>
    <row r="10" spans="1:5" outlineLevel="3" x14ac:dyDescent="0.2">
      <c r="A10" s="24" t="s">
        <v>13</v>
      </c>
      <c r="B10" s="14"/>
      <c r="C10" s="14"/>
      <c r="D10" s="28">
        <f>SUMIF(E10:E12,7,D10:D12)</f>
        <v>1768100</v>
      </c>
      <c r="E10" s="1">
        <v>6</v>
      </c>
    </row>
    <row r="11" spans="1:5" outlineLevel="4" x14ac:dyDescent="0.2">
      <c r="A11" s="25" t="s">
        <v>14</v>
      </c>
      <c r="B11" s="14">
        <v>3</v>
      </c>
      <c r="C11" s="14" t="s">
        <v>15</v>
      </c>
      <c r="D11" s="28">
        <v>1322500</v>
      </c>
      <c r="E11" s="1">
        <v>7</v>
      </c>
    </row>
    <row r="12" spans="1:5" outlineLevel="4" x14ac:dyDescent="0.2">
      <c r="A12" s="25" t="s">
        <v>16</v>
      </c>
      <c r="B12" s="14">
        <v>1</v>
      </c>
      <c r="C12" s="14" t="s">
        <v>17</v>
      </c>
      <c r="D12" s="28">
        <v>445600</v>
      </c>
      <c r="E12" s="1">
        <v>7</v>
      </c>
    </row>
    <row r="13" spans="1:5" outlineLevel="1" x14ac:dyDescent="0.2">
      <c r="A13" s="22" t="s">
        <v>18</v>
      </c>
      <c r="B13" s="17"/>
      <c r="C13" s="17"/>
      <c r="D13" s="30">
        <f>SUMIF(E13:E18,5,D13:D18)</f>
        <v>2700000</v>
      </c>
      <c r="E13" s="1">
        <v>4</v>
      </c>
    </row>
    <row r="14" spans="1:5" ht="30" customHeight="1" outlineLevel="2" x14ac:dyDescent="0.2">
      <c r="A14" s="23" t="s">
        <v>19</v>
      </c>
      <c r="B14" s="14"/>
      <c r="C14" s="14"/>
      <c r="D14" s="28">
        <f>SUMIF(E14:E15,6,D14:D15)</f>
        <v>2500000</v>
      </c>
      <c r="E14" s="1">
        <v>5</v>
      </c>
    </row>
    <row r="15" spans="1:5" outlineLevel="3" x14ac:dyDescent="0.2">
      <c r="A15" s="24" t="s">
        <v>20</v>
      </c>
      <c r="B15" s="14"/>
      <c r="C15" s="14"/>
      <c r="D15" s="28">
        <f>SUMIF(E15:E16,7,D15:D16)</f>
        <v>2500000</v>
      </c>
      <c r="E15" s="1">
        <v>6</v>
      </c>
    </row>
    <row r="16" spans="1:5" outlineLevel="4" x14ac:dyDescent="0.2">
      <c r="A16" s="25" t="s">
        <v>21</v>
      </c>
      <c r="B16" s="14"/>
      <c r="C16" s="14"/>
      <c r="D16" s="28">
        <f>SUMIF(E16:E17,8,D16:D17)</f>
        <v>2500000</v>
      </c>
      <c r="E16" s="1">
        <v>7</v>
      </c>
    </row>
    <row r="17" spans="1:5" outlineLevel="5" x14ac:dyDescent="0.2">
      <c r="A17" s="33" t="s">
        <v>22</v>
      </c>
      <c r="B17" s="14">
        <v>0</v>
      </c>
      <c r="C17" s="14" t="s">
        <v>23</v>
      </c>
      <c r="D17" s="28">
        <v>2500000</v>
      </c>
      <c r="E17" s="1">
        <v>8</v>
      </c>
    </row>
    <row r="18" spans="1:5" outlineLevel="2" x14ac:dyDescent="0.2">
      <c r="A18" s="23" t="s">
        <v>24</v>
      </c>
      <c r="B18" s="14"/>
      <c r="C18" s="14"/>
      <c r="D18" s="28">
        <f>SUMIF(E18:E19,6,D18:D19)</f>
        <v>200000</v>
      </c>
      <c r="E18" s="1">
        <v>5</v>
      </c>
    </row>
    <row r="19" spans="1:5" outlineLevel="3" x14ac:dyDescent="0.2">
      <c r="A19" s="24" t="s">
        <v>20</v>
      </c>
      <c r="B19" s="14"/>
      <c r="C19" s="14"/>
      <c r="D19" s="28">
        <f>SUMIF(E19:E20,7,D19:D20)</f>
        <v>200000</v>
      </c>
      <c r="E19" s="1">
        <v>6</v>
      </c>
    </row>
    <row r="20" spans="1:5" outlineLevel="4" x14ac:dyDescent="0.2">
      <c r="A20" s="25" t="s">
        <v>21</v>
      </c>
      <c r="B20" s="14"/>
      <c r="C20" s="14"/>
      <c r="D20" s="28">
        <f>SUMIF(E20:E21,8,D20:D21)</f>
        <v>200000</v>
      </c>
      <c r="E20" s="1">
        <v>7</v>
      </c>
    </row>
    <row r="21" spans="1:5" outlineLevel="5" x14ac:dyDescent="0.2">
      <c r="A21" s="33" t="s">
        <v>25</v>
      </c>
      <c r="B21" s="14">
        <v>0</v>
      </c>
      <c r="C21" s="14" t="s">
        <v>23</v>
      </c>
      <c r="D21" s="28">
        <v>200000</v>
      </c>
      <c r="E21" s="1">
        <v>8</v>
      </c>
    </row>
    <row r="22" spans="1:5" outlineLevel="1" x14ac:dyDescent="0.2">
      <c r="A22" s="22" t="s">
        <v>26</v>
      </c>
      <c r="B22" s="17"/>
      <c r="C22" s="17"/>
      <c r="D22" s="30">
        <f>SUMIF(E22:E26,5,D22:D26)</f>
        <v>5725900</v>
      </c>
      <c r="E22" s="1">
        <v>4</v>
      </c>
    </row>
    <row r="23" spans="1:5" ht="46.5" outlineLevel="2" x14ac:dyDescent="0.2">
      <c r="A23" s="23" t="s">
        <v>27</v>
      </c>
      <c r="B23" s="14"/>
      <c r="C23" s="14"/>
      <c r="D23" s="28">
        <f>SUMIF(E23:E24,6,D23:D24)</f>
        <v>136900</v>
      </c>
      <c r="E23" s="1">
        <v>5</v>
      </c>
    </row>
    <row r="24" spans="1:5" outlineLevel="3" x14ac:dyDescent="0.2">
      <c r="A24" s="24" t="s">
        <v>20</v>
      </c>
      <c r="B24" s="14"/>
      <c r="C24" s="14"/>
      <c r="D24" s="28">
        <f>SUMIF(E24:E25,7,D24:D25)</f>
        <v>136900</v>
      </c>
      <c r="E24" s="1">
        <v>6</v>
      </c>
    </row>
    <row r="25" spans="1:5" outlineLevel="4" x14ac:dyDescent="0.2">
      <c r="A25" s="25" t="s">
        <v>28</v>
      </c>
      <c r="B25" s="14">
        <v>0</v>
      </c>
      <c r="C25" s="14" t="s">
        <v>23</v>
      </c>
      <c r="D25" s="28">
        <v>136900</v>
      </c>
      <c r="E25" s="1">
        <v>7</v>
      </c>
    </row>
    <row r="26" spans="1:5" ht="46.5" outlineLevel="2" x14ac:dyDescent="0.2">
      <c r="A26" s="23" t="s">
        <v>29</v>
      </c>
      <c r="B26" s="14"/>
      <c r="C26" s="14"/>
      <c r="D26" s="28">
        <f>SUMIF(E26:E27,6,D26:D27)</f>
        <v>5589000</v>
      </c>
      <c r="E26" s="1">
        <v>5</v>
      </c>
    </row>
    <row r="27" spans="1:5" outlineLevel="3" x14ac:dyDescent="0.2">
      <c r="A27" s="24" t="s">
        <v>13</v>
      </c>
      <c r="B27" s="14"/>
      <c r="C27" s="14"/>
      <c r="D27" s="28">
        <f>SUMIF(E27:E28,7,D27:D28)</f>
        <v>5589000</v>
      </c>
      <c r="E27" s="1">
        <v>6</v>
      </c>
    </row>
    <row r="28" spans="1:5" ht="46.5" outlineLevel="4" x14ac:dyDescent="0.2">
      <c r="A28" s="25" t="s">
        <v>30</v>
      </c>
      <c r="B28" s="14">
        <v>1</v>
      </c>
      <c r="C28" s="14" t="s">
        <v>31</v>
      </c>
      <c r="D28" s="28">
        <v>5589000</v>
      </c>
      <c r="E28" s="1">
        <v>7</v>
      </c>
    </row>
    <row r="29" spans="1:5" outlineLevel="1" x14ac:dyDescent="0.2">
      <c r="A29" s="22" t="s">
        <v>32</v>
      </c>
      <c r="B29" s="17"/>
      <c r="C29" s="17"/>
      <c r="D29" s="30">
        <f>SUMIF(E29:E44,5,D29:D44)</f>
        <v>868100</v>
      </c>
      <c r="E29" s="1">
        <v>4</v>
      </c>
    </row>
    <row r="30" spans="1:5" outlineLevel="2" x14ac:dyDescent="0.2">
      <c r="A30" s="23" t="s">
        <v>33</v>
      </c>
      <c r="B30" s="14"/>
      <c r="C30" s="14"/>
      <c r="D30" s="28">
        <f>SUMIF(E30:E31,6,D30:D31)</f>
        <v>227100</v>
      </c>
      <c r="E30" s="1">
        <v>5</v>
      </c>
    </row>
    <row r="31" spans="1:5" outlineLevel="3" x14ac:dyDescent="0.2">
      <c r="A31" s="24" t="s">
        <v>20</v>
      </c>
      <c r="B31" s="14"/>
      <c r="C31" s="14"/>
      <c r="D31" s="28">
        <f>SUMIF(E31:E33,7,D31:D33)</f>
        <v>227100</v>
      </c>
      <c r="E31" s="1">
        <v>6</v>
      </c>
    </row>
    <row r="32" spans="1:5" outlineLevel="4" x14ac:dyDescent="0.2">
      <c r="A32" s="25" t="s">
        <v>28</v>
      </c>
      <c r="B32" s="14">
        <v>0</v>
      </c>
      <c r="C32" s="14" t="s">
        <v>23</v>
      </c>
      <c r="D32" s="28">
        <v>127000</v>
      </c>
      <c r="E32" s="1">
        <v>7</v>
      </c>
    </row>
    <row r="33" spans="1:5" outlineLevel="4" x14ac:dyDescent="0.2">
      <c r="A33" s="25" t="s">
        <v>34</v>
      </c>
      <c r="B33" s="14">
        <v>0</v>
      </c>
      <c r="C33" s="14" t="s">
        <v>23</v>
      </c>
      <c r="D33" s="28">
        <v>100100</v>
      </c>
      <c r="E33" s="1">
        <v>7</v>
      </c>
    </row>
    <row r="34" spans="1:5" outlineLevel="2" x14ac:dyDescent="0.2">
      <c r="A34" s="23" t="s">
        <v>35</v>
      </c>
      <c r="B34" s="14"/>
      <c r="C34" s="14"/>
      <c r="D34" s="28">
        <f>SUMIF(E34:E35,6,D34:D35)</f>
        <v>216700</v>
      </c>
      <c r="E34" s="1">
        <v>5</v>
      </c>
    </row>
    <row r="35" spans="1:5" outlineLevel="3" x14ac:dyDescent="0.2">
      <c r="A35" s="24" t="s">
        <v>20</v>
      </c>
      <c r="B35" s="14"/>
      <c r="C35" s="14"/>
      <c r="D35" s="28">
        <f>SUMIF(E35:E37,7,D35:D37)</f>
        <v>216700</v>
      </c>
      <c r="E35" s="1">
        <v>6</v>
      </c>
    </row>
    <row r="36" spans="1:5" outlineLevel="4" x14ac:dyDescent="0.2">
      <c r="A36" s="25" t="s">
        <v>28</v>
      </c>
      <c r="B36" s="14">
        <v>0</v>
      </c>
      <c r="C36" s="14" t="s">
        <v>23</v>
      </c>
      <c r="D36" s="28">
        <v>124300</v>
      </c>
      <c r="E36" s="1">
        <v>7</v>
      </c>
    </row>
    <row r="37" spans="1:5" outlineLevel="4" x14ac:dyDescent="0.2">
      <c r="A37" s="25" t="s">
        <v>34</v>
      </c>
      <c r="B37" s="14">
        <v>0</v>
      </c>
      <c r="C37" s="14" t="s">
        <v>23</v>
      </c>
      <c r="D37" s="28">
        <v>92400</v>
      </c>
      <c r="E37" s="1">
        <v>7</v>
      </c>
    </row>
    <row r="38" spans="1:5" outlineLevel="2" x14ac:dyDescent="0.2">
      <c r="A38" s="23" t="s">
        <v>36</v>
      </c>
      <c r="B38" s="14"/>
      <c r="C38" s="14"/>
      <c r="D38" s="28">
        <f>SUMIF(E38:E39,6,D38:D39)</f>
        <v>210000</v>
      </c>
      <c r="E38" s="1">
        <v>5</v>
      </c>
    </row>
    <row r="39" spans="1:5" outlineLevel="3" x14ac:dyDescent="0.2">
      <c r="A39" s="24" t="s">
        <v>20</v>
      </c>
      <c r="B39" s="14"/>
      <c r="C39" s="14"/>
      <c r="D39" s="28">
        <f>SUMIF(E39:E43,7,D39:D43)</f>
        <v>210000</v>
      </c>
      <c r="E39" s="1">
        <v>6</v>
      </c>
    </row>
    <row r="40" spans="1:5" outlineLevel="4" x14ac:dyDescent="0.2">
      <c r="A40" s="25" t="s">
        <v>21</v>
      </c>
      <c r="B40" s="14"/>
      <c r="C40" s="14"/>
      <c r="D40" s="28">
        <f>SUMIF(E40:E41,8,D40:D41)</f>
        <v>120000</v>
      </c>
      <c r="E40" s="1">
        <v>7</v>
      </c>
    </row>
    <row r="41" spans="1:5" outlineLevel="5" x14ac:dyDescent="0.2">
      <c r="A41" s="33" t="s">
        <v>37</v>
      </c>
      <c r="B41" s="14">
        <v>0</v>
      </c>
      <c r="C41" s="14" t="s">
        <v>23</v>
      </c>
      <c r="D41" s="28">
        <v>120000</v>
      </c>
      <c r="E41" s="1">
        <v>8</v>
      </c>
    </row>
    <row r="42" spans="1:5" outlineLevel="4" x14ac:dyDescent="0.2">
      <c r="A42" s="25" t="s">
        <v>28</v>
      </c>
      <c r="B42" s="14">
        <v>0</v>
      </c>
      <c r="C42" s="14" t="s">
        <v>23</v>
      </c>
      <c r="D42" s="28">
        <v>89000</v>
      </c>
      <c r="E42" s="1">
        <v>7</v>
      </c>
    </row>
    <row r="43" spans="1:5" outlineLevel="4" x14ac:dyDescent="0.2">
      <c r="A43" s="25" t="s">
        <v>34</v>
      </c>
      <c r="B43" s="14">
        <v>0</v>
      </c>
      <c r="C43" s="14" t="s">
        <v>23</v>
      </c>
      <c r="D43" s="28">
        <v>1000</v>
      </c>
      <c r="E43" s="1">
        <v>7</v>
      </c>
    </row>
    <row r="44" spans="1:5" outlineLevel="2" x14ac:dyDescent="0.2">
      <c r="A44" s="23" t="s">
        <v>38</v>
      </c>
      <c r="B44" s="14"/>
      <c r="C44" s="14"/>
      <c r="D44" s="28">
        <f>SUMIF(E44:E45,6,D44:D45)</f>
        <v>214300</v>
      </c>
      <c r="E44" s="1">
        <v>5</v>
      </c>
    </row>
    <row r="45" spans="1:5" outlineLevel="3" x14ac:dyDescent="0.2">
      <c r="A45" s="24" t="s">
        <v>20</v>
      </c>
      <c r="B45" s="14"/>
      <c r="C45" s="14"/>
      <c r="D45" s="28">
        <f>SUMIF(E45:E47,7,D45:D47)</f>
        <v>214300</v>
      </c>
      <c r="E45" s="1">
        <v>6</v>
      </c>
    </row>
    <row r="46" spans="1:5" outlineLevel="4" x14ac:dyDescent="0.2">
      <c r="A46" s="25" t="s">
        <v>28</v>
      </c>
      <c r="B46" s="14">
        <v>0</v>
      </c>
      <c r="C46" s="14" t="s">
        <v>23</v>
      </c>
      <c r="D46" s="28">
        <v>19300</v>
      </c>
      <c r="E46" s="1">
        <v>7</v>
      </c>
    </row>
    <row r="47" spans="1:5" outlineLevel="4" x14ac:dyDescent="0.2">
      <c r="A47" s="25" t="s">
        <v>34</v>
      </c>
      <c r="B47" s="14">
        <v>0</v>
      </c>
      <c r="C47" s="14" t="s">
        <v>23</v>
      </c>
      <c r="D47" s="28">
        <v>195000</v>
      </c>
      <c r="E47" s="1">
        <v>7</v>
      </c>
    </row>
    <row r="48" spans="1:5" ht="46.5" outlineLevel="1" x14ac:dyDescent="0.2">
      <c r="A48" s="22" t="s">
        <v>39</v>
      </c>
      <c r="B48" s="17"/>
      <c r="C48" s="17"/>
      <c r="D48" s="30">
        <f>SUMIF(E48:E59,5,D48:D59)</f>
        <v>1653600</v>
      </c>
      <c r="E48" s="1">
        <v>4</v>
      </c>
    </row>
    <row r="49" spans="1:5" outlineLevel="2" x14ac:dyDescent="0.2">
      <c r="A49" s="23" t="s">
        <v>40</v>
      </c>
      <c r="B49" s="14"/>
      <c r="C49" s="14"/>
      <c r="D49" s="28">
        <f>SUMIF(E49:E50,6,D49:D50)</f>
        <v>84200</v>
      </c>
      <c r="E49" s="1">
        <v>5</v>
      </c>
    </row>
    <row r="50" spans="1:5" outlineLevel="3" x14ac:dyDescent="0.2">
      <c r="A50" s="24" t="s">
        <v>20</v>
      </c>
      <c r="B50" s="14"/>
      <c r="C50" s="14"/>
      <c r="D50" s="28">
        <f>SUMIF(E50:E52,7,D50:D52)</f>
        <v>84200</v>
      </c>
      <c r="E50" s="1">
        <v>6</v>
      </c>
    </row>
    <row r="51" spans="1:5" outlineLevel="4" x14ac:dyDescent="0.2">
      <c r="A51" s="25" t="s">
        <v>28</v>
      </c>
      <c r="B51" s="14">
        <v>0</v>
      </c>
      <c r="C51" s="14" t="s">
        <v>23</v>
      </c>
      <c r="D51" s="28">
        <v>80200</v>
      </c>
      <c r="E51" s="1">
        <v>7</v>
      </c>
    </row>
    <row r="52" spans="1:5" outlineLevel="4" x14ac:dyDescent="0.2">
      <c r="A52" s="25" t="s">
        <v>34</v>
      </c>
      <c r="B52" s="14">
        <v>0</v>
      </c>
      <c r="C52" s="14" t="s">
        <v>23</v>
      </c>
      <c r="D52" s="28">
        <v>4000</v>
      </c>
      <c r="E52" s="1">
        <v>7</v>
      </c>
    </row>
    <row r="53" spans="1:5" outlineLevel="2" x14ac:dyDescent="0.2">
      <c r="A53" s="23" t="s">
        <v>41</v>
      </c>
      <c r="B53" s="14"/>
      <c r="C53" s="14"/>
      <c r="D53" s="28">
        <f>SUMIF(E53:E54,6,D53:D54)</f>
        <v>255500</v>
      </c>
      <c r="E53" s="1">
        <v>5</v>
      </c>
    </row>
    <row r="54" spans="1:5" outlineLevel="3" x14ac:dyDescent="0.2">
      <c r="A54" s="24" t="s">
        <v>20</v>
      </c>
      <c r="B54" s="14"/>
      <c r="C54" s="14"/>
      <c r="D54" s="28">
        <f>SUMIF(E54:E55,7,D54:D55)</f>
        <v>255500</v>
      </c>
      <c r="E54" s="1">
        <v>6</v>
      </c>
    </row>
    <row r="55" spans="1:5" outlineLevel="4" x14ac:dyDescent="0.2">
      <c r="A55" s="25" t="s">
        <v>28</v>
      </c>
      <c r="B55" s="14">
        <v>0</v>
      </c>
      <c r="C55" s="14" t="s">
        <v>23</v>
      </c>
      <c r="D55" s="28">
        <v>255500</v>
      </c>
      <c r="E55" s="1">
        <v>7</v>
      </c>
    </row>
    <row r="56" spans="1:5" outlineLevel="2" x14ac:dyDescent="0.2">
      <c r="A56" s="23" t="s">
        <v>42</v>
      </c>
      <c r="B56" s="14"/>
      <c r="C56" s="14"/>
      <c r="D56" s="28">
        <f>SUMIF(E56:E57,6,D56:D57)</f>
        <v>396000</v>
      </c>
      <c r="E56" s="1">
        <v>5</v>
      </c>
    </row>
    <row r="57" spans="1:5" outlineLevel="3" x14ac:dyDescent="0.2">
      <c r="A57" s="24" t="s">
        <v>20</v>
      </c>
      <c r="B57" s="14"/>
      <c r="C57" s="14"/>
      <c r="D57" s="28">
        <f>SUMIF(E57:E58,7,D57:D58)</f>
        <v>396000</v>
      </c>
      <c r="E57" s="1">
        <v>6</v>
      </c>
    </row>
    <row r="58" spans="1:5" outlineLevel="4" x14ac:dyDescent="0.2">
      <c r="A58" s="25" t="s">
        <v>28</v>
      </c>
      <c r="B58" s="14">
        <v>0</v>
      </c>
      <c r="C58" s="14" t="s">
        <v>23</v>
      </c>
      <c r="D58" s="28">
        <v>396000</v>
      </c>
      <c r="E58" s="1">
        <v>7</v>
      </c>
    </row>
    <row r="59" spans="1:5" ht="46.5" outlineLevel="2" x14ac:dyDescent="0.2">
      <c r="A59" s="23" t="s">
        <v>43</v>
      </c>
      <c r="B59" s="14"/>
      <c r="C59" s="14"/>
      <c r="D59" s="28">
        <f>SUMIF(E59:E63,6,D59:D63)</f>
        <v>917900</v>
      </c>
      <c r="E59" s="1">
        <v>5</v>
      </c>
    </row>
    <row r="60" spans="1:5" outlineLevel="3" x14ac:dyDescent="0.2">
      <c r="A60" s="24" t="s">
        <v>20</v>
      </c>
      <c r="B60" s="14"/>
      <c r="C60" s="14"/>
      <c r="D60" s="28">
        <f>SUMIF(E60:E62,7,D60:D62)</f>
        <v>422900</v>
      </c>
      <c r="E60" s="1">
        <v>6</v>
      </c>
    </row>
    <row r="61" spans="1:5" outlineLevel="4" x14ac:dyDescent="0.2">
      <c r="A61" s="25" t="s">
        <v>28</v>
      </c>
      <c r="B61" s="14">
        <v>0</v>
      </c>
      <c r="C61" s="14" t="s">
        <v>23</v>
      </c>
      <c r="D61" s="28">
        <v>71900</v>
      </c>
      <c r="E61" s="1">
        <v>7</v>
      </c>
    </row>
    <row r="62" spans="1:5" outlineLevel="4" x14ac:dyDescent="0.2">
      <c r="A62" s="25" t="s">
        <v>34</v>
      </c>
      <c r="B62" s="14">
        <v>0</v>
      </c>
      <c r="C62" s="14" t="s">
        <v>23</v>
      </c>
      <c r="D62" s="28">
        <v>351000</v>
      </c>
      <c r="E62" s="1">
        <v>7</v>
      </c>
    </row>
    <row r="63" spans="1:5" outlineLevel="3" x14ac:dyDescent="0.2">
      <c r="A63" s="24" t="s">
        <v>13</v>
      </c>
      <c r="B63" s="14"/>
      <c r="C63" s="14"/>
      <c r="D63" s="28">
        <f>SUMIF(E63:E64,7,D63:D64)</f>
        <v>495000</v>
      </c>
      <c r="E63" s="1">
        <v>6</v>
      </c>
    </row>
    <row r="64" spans="1:5" outlineLevel="4" x14ac:dyDescent="0.2">
      <c r="A64" s="25" t="s">
        <v>44</v>
      </c>
      <c r="B64" s="14">
        <v>10</v>
      </c>
      <c r="C64" s="14" t="s">
        <v>45</v>
      </c>
      <c r="D64" s="28">
        <v>495000</v>
      </c>
      <c r="E64" s="1">
        <v>7</v>
      </c>
    </row>
    <row r="65" spans="1:5" outlineLevel="1" x14ac:dyDescent="0.2">
      <c r="A65" s="22" t="s">
        <v>46</v>
      </c>
      <c r="B65" s="17"/>
      <c r="C65" s="17"/>
      <c r="D65" s="30">
        <f>SUMIF(E65:E72,5,D65:D72)</f>
        <v>740000</v>
      </c>
      <c r="E65" s="1">
        <v>4</v>
      </c>
    </row>
    <row r="66" spans="1:5" outlineLevel="2" x14ac:dyDescent="0.2">
      <c r="A66" s="23" t="s">
        <v>47</v>
      </c>
      <c r="B66" s="14"/>
      <c r="C66" s="14"/>
      <c r="D66" s="28">
        <f>SUMIF(E66:E67,6,D66:D67)</f>
        <v>639600</v>
      </c>
      <c r="E66" s="1">
        <v>5</v>
      </c>
    </row>
    <row r="67" spans="1:5" outlineLevel="3" x14ac:dyDescent="0.2">
      <c r="A67" s="24" t="s">
        <v>20</v>
      </c>
      <c r="B67" s="14"/>
      <c r="C67" s="14"/>
      <c r="D67" s="28">
        <f>SUMIF(E67:E71,7,D67:D71)</f>
        <v>639600</v>
      </c>
      <c r="E67" s="1">
        <v>6</v>
      </c>
    </row>
    <row r="68" spans="1:5" outlineLevel="4" x14ac:dyDescent="0.2">
      <c r="A68" s="25" t="s">
        <v>21</v>
      </c>
      <c r="B68" s="14"/>
      <c r="C68" s="14"/>
      <c r="D68" s="28">
        <f>SUMIF(E68:E69,8,D68:D69)</f>
        <v>24000</v>
      </c>
      <c r="E68" s="1">
        <v>7</v>
      </c>
    </row>
    <row r="69" spans="1:5" outlineLevel="5" x14ac:dyDescent="0.2">
      <c r="A69" s="33" t="s">
        <v>48</v>
      </c>
      <c r="B69" s="14">
        <v>0</v>
      </c>
      <c r="C69" s="14" t="s">
        <v>49</v>
      </c>
      <c r="D69" s="28">
        <v>24000</v>
      </c>
      <c r="E69" s="1">
        <v>8</v>
      </c>
    </row>
    <row r="70" spans="1:5" outlineLevel="4" x14ac:dyDescent="0.2">
      <c r="A70" s="25" t="s">
        <v>28</v>
      </c>
      <c r="B70" s="14">
        <v>0</v>
      </c>
      <c r="C70" s="14" t="s">
        <v>23</v>
      </c>
      <c r="D70" s="28">
        <v>150600</v>
      </c>
      <c r="E70" s="1">
        <v>7</v>
      </c>
    </row>
    <row r="71" spans="1:5" outlineLevel="4" x14ac:dyDescent="0.2">
      <c r="A71" s="25" t="s">
        <v>34</v>
      </c>
      <c r="B71" s="14">
        <v>0</v>
      </c>
      <c r="C71" s="14" t="s">
        <v>23</v>
      </c>
      <c r="D71" s="28">
        <v>465000</v>
      </c>
      <c r="E71" s="1">
        <v>7</v>
      </c>
    </row>
    <row r="72" spans="1:5" outlineLevel="2" x14ac:dyDescent="0.2">
      <c r="A72" s="23" t="s">
        <v>50</v>
      </c>
      <c r="B72" s="14"/>
      <c r="C72" s="14"/>
      <c r="D72" s="28">
        <f>SUMIF(E72:E73,6,D72:D73)</f>
        <v>100400</v>
      </c>
      <c r="E72" s="1">
        <v>5</v>
      </c>
    </row>
    <row r="73" spans="1:5" outlineLevel="3" x14ac:dyDescent="0.2">
      <c r="A73" s="24" t="s">
        <v>20</v>
      </c>
      <c r="B73" s="14"/>
      <c r="C73" s="14"/>
      <c r="D73" s="28">
        <f>SUMIF(E73:E74,7,D73:D74)</f>
        <v>100400</v>
      </c>
      <c r="E73" s="1">
        <v>6</v>
      </c>
    </row>
    <row r="74" spans="1:5" outlineLevel="4" x14ac:dyDescent="0.2">
      <c r="A74" s="25" t="s">
        <v>28</v>
      </c>
      <c r="B74" s="14">
        <v>0</v>
      </c>
      <c r="C74" s="14" t="s">
        <v>23</v>
      </c>
      <c r="D74" s="28">
        <v>100400</v>
      </c>
      <c r="E74" s="1">
        <v>7</v>
      </c>
    </row>
    <row r="75" spans="1:5" ht="46.5" outlineLevel="1" x14ac:dyDescent="0.2">
      <c r="A75" s="22" t="s">
        <v>51</v>
      </c>
      <c r="B75" s="17"/>
      <c r="C75" s="17"/>
      <c r="D75" s="30">
        <f>SUMIF(E75:E76,5,D75:D76)</f>
        <v>9994000</v>
      </c>
      <c r="E75" s="1">
        <v>4</v>
      </c>
    </row>
    <row r="76" spans="1:5" ht="46.5" outlineLevel="2" x14ac:dyDescent="0.2">
      <c r="A76" s="23" t="s">
        <v>52</v>
      </c>
      <c r="B76" s="14"/>
      <c r="C76" s="14"/>
      <c r="D76" s="28">
        <f>SUMIF(E76:E77,6,D76:D77)</f>
        <v>9994000</v>
      </c>
      <c r="E76" s="1">
        <v>5</v>
      </c>
    </row>
    <row r="77" spans="1:5" outlineLevel="3" x14ac:dyDescent="0.2">
      <c r="A77" s="24" t="s">
        <v>13</v>
      </c>
      <c r="B77" s="14"/>
      <c r="C77" s="14"/>
      <c r="D77" s="28">
        <f>SUMIF(E77:E78,7,D77:D78)</f>
        <v>9994000</v>
      </c>
      <c r="E77" s="1">
        <v>6</v>
      </c>
    </row>
    <row r="78" spans="1:5" ht="46.5" outlineLevel="4" x14ac:dyDescent="0.2">
      <c r="A78" s="25" t="s">
        <v>53</v>
      </c>
      <c r="B78" s="14">
        <v>1</v>
      </c>
      <c r="C78" s="14" t="s">
        <v>31</v>
      </c>
      <c r="D78" s="28">
        <v>9994000</v>
      </c>
      <c r="E78" s="1">
        <v>7</v>
      </c>
    </row>
    <row r="79" spans="1:5" x14ac:dyDescent="0.2">
      <c r="A79" s="47" t="s">
        <v>243</v>
      </c>
      <c r="B79" s="48"/>
      <c r="C79" s="48"/>
      <c r="D79" s="49">
        <f>SUMIF(E79:E117,4,D79:D117)</f>
        <v>82543400</v>
      </c>
      <c r="E79" s="1">
        <v>3</v>
      </c>
    </row>
    <row r="80" spans="1:5" outlineLevel="1" x14ac:dyDescent="0.2">
      <c r="A80" s="22" t="s">
        <v>55</v>
      </c>
      <c r="B80" s="17"/>
      <c r="C80" s="17"/>
      <c r="D80" s="30">
        <f>SUMIF(E80:E91,5,D80:D91)</f>
        <v>5523400</v>
      </c>
      <c r="E80" s="1">
        <v>4</v>
      </c>
    </row>
    <row r="81" spans="1:5" outlineLevel="2" x14ac:dyDescent="0.2">
      <c r="A81" s="23" t="s">
        <v>56</v>
      </c>
      <c r="B81" s="14"/>
      <c r="C81" s="14"/>
      <c r="D81" s="28">
        <f>SUMIF(E81:E82,6,D81:D82)</f>
        <v>1073400</v>
      </c>
      <c r="E81" s="1">
        <v>5</v>
      </c>
    </row>
    <row r="82" spans="1:5" outlineLevel="3" x14ac:dyDescent="0.2">
      <c r="A82" s="24" t="s">
        <v>20</v>
      </c>
      <c r="B82" s="14"/>
      <c r="C82" s="14"/>
      <c r="D82" s="28">
        <f>SUMIF(E82:E86,7,D82:D86)</f>
        <v>1073400</v>
      </c>
      <c r="E82" s="1">
        <v>6</v>
      </c>
    </row>
    <row r="83" spans="1:5" outlineLevel="4" x14ac:dyDescent="0.2">
      <c r="A83" s="25" t="s">
        <v>21</v>
      </c>
      <c r="B83" s="14"/>
      <c r="C83" s="14"/>
      <c r="D83" s="28">
        <f>SUMIF(E83:E85,8,D83:D85)</f>
        <v>960000</v>
      </c>
      <c r="E83" s="1">
        <v>7</v>
      </c>
    </row>
    <row r="84" spans="1:5" outlineLevel="5" x14ac:dyDescent="0.2">
      <c r="A84" s="33" t="s">
        <v>57</v>
      </c>
      <c r="B84" s="14">
        <v>0</v>
      </c>
      <c r="C84" s="14" t="s">
        <v>58</v>
      </c>
      <c r="D84" s="28">
        <v>240000</v>
      </c>
      <c r="E84" s="1">
        <v>8</v>
      </c>
    </row>
    <row r="85" spans="1:5" outlineLevel="5" x14ac:dyDescent="0.2">
      <c r="A85" s="33" t="s">
        <v>59</v>
      </c>
      <c r="B85" s="14">
        <v>0</v>
      </c>
      <c r="C85" s="14" t="s">
        <v>58</v>
      </c>
      <c r="D85" s="28">
        <v>720000</v>
      </c>
      <c r="E85" s="1">
        <v>8</v>
      </c>
    </row>
    <row r="86" spans="1:5" outlineLevel="4" x14ac:dyDescent="0.2">
      <c r="A86" s="25" t="s">
        <v>28</v>
      </c>
      <c r="B86" s="14">
        <v>0</v>
      </c>
      <c r="C86" s="14" t="s">
        <v>23</v>
      </c>
      <c r="D86" s="28">
        <v>113400</v>
      </c>
      <c r="E86" s="1">
        <v>7</v>
      </c>
    </row>
    <row r="87" spans="1:5" outlineLevel="2" x14ac:dyDescent="0.2">
      <c r="A87" s="23" t="s">
        <v>60</v>
      </c>
      <c r="B87" s="14"/>
      <c r="C87" s="14"/>
      <c r="D87" s="28">
        <f>SUMIF(E87:E88,6,D87:D88)</f>
        <v>3650000</v>
      </c>
      <c r="E87" s="1">
        <v>5</v>
      </c>
    </row>
    <row r="88" spans="1:5" outlineLevel="3" x14ac:dyDescent="0.2">
      <c r="A88" s="24" t="s">
        <v>20</v>
      </c>
      <c r="B88" s="14"/>
      <c r="C88" s="14"/>
      <c r="D88" s="28">
        <f>SUMIF(E88:E89,7,D88:D89)</f>
        <v>3650000</v>
      </c>
      <c r="E88" s="1">
        <v>6</v>
      </c>
    </row>
    <row r="89" spans="1:5" outlineLevel="4" x14ac:dyDescent="0.2">
      <c r="A89" s="25" t="s">
        <v>21</v>
      </c>
      <c r="B89" s="14"/>
      <c r="C89" s="14"/>
      <c r="D89" s="28">
        <f>SUMIF(E89:E90,8,D89:D90)</f>
        <v>3650000</v>
      </c>
      <c r="E89" s="1">
        <v>7</v>
      </c>
    </row>
    <row r="90" spans="1:5" outlineLevel="5" x14ac:dyDescent="0.2">
      <c r="A90" s="33" t="s">
        <v>61</v>
      </c>
      <c r="B90" s="14">
        <v>0</v>
      </c>
      <c r="C90" s="14" t="s">
        <v>23</v>
      </c>
      <c r="D90" s="28">
        <v>3650000</v>
      </c>
      <c r="E90" s="1">
        <v>8</v>
      </c>
    </row>
    <row r="91" spans="1:5" outlineLevel="2" x14ac:dyDescent="0.2">
      <c r="A91" s="23" t="s">
        <v>62</v>
      </c>
      <c r="B91" s="14"/>
      <c r="C91" s="14"/>
      <c r="D91" s="28">
        <f>SUMIF(E91:E92,6,D91:D92)</f>
        <v>800000</v>
      </c>
      <c r="E91" s="1">
        <v>5</v>
      </c>
    </row>
    <row r="92" spans="1:5" outlineLevel="3" x14ac:dyDescent="0.2">
      <c r="A92" s="24" t="s">
        <v>20</v>
      </c>
      <c r="B92" s="14"/>
      <c r="C92" s="14"/>
      <c r="D92" s="28">
        <f>SUMIF(E92:E93,7,D92:D93)</f>
        <v>800000</v>
      </c>
      <c r="E92" s="1">
        <v>6</v>
      </c>
    </row>
    <row r="93" spans="1:5" outlineLevel="4" x14ac:dyDescent="0.2">
      <c r="A93" s="25" t="s">
        <v>21</v>
      </c>
      <c r="B93" s="14"/>
      <c r="C93" s="14"/>
      <c r="D93" s="28">
        <f>SUMIF(E93:E94,8,D93:D94)</f>
        <v>800000</v>
      </c>
      <c r="E93" s="1">
        <v>7</v>
      </c>
    </row>
    <row r="94" spans="1:5" outlineLevel="5" x14ac:dyDescent="0.2">
      <c r="A94" s="33" t="s">
        <v>63</v>
      </c>
      <c r="B94" s="14">
        <v>0</v>
      </c>
      <c r="C94" s="14" t="s">
        <v>23</v>
      </c>
      <c r="D94" s="28">
        <v>800000</v>
      </c>
      <c r="E94" s="1">
        <v>8</v>
      </c>
    </row>
    <row r="95" spans="1:5" outlineLevel="1" x14ac:dyDescent="0.2">
      <c r="A95" s="22" t="s">
        <v>64</v>
      </c>
      <c r="B95" s="17"/>
      <c r="C95" s="17"/>
      <c r="D95" s="30">
        <f>SUMIF(E95:E100,5,D95:D100)</f>
        <v>4984000</v>
      </c>
      <c r="E95" s="1">
        <v>4</v>
      </c>
    </row>
    <row r="96" spans="1:5" outlineLevel="2" x14ac:dyDescent="0.2">
      <c r="A96" s="23" t="s">
        <v>65</v>
      </c>
      <c r="B96" s="14"/>
      <c r="C96" s="14"/>
      <c r="D96" s="28">
        <f>SUMIF(E96:E97,6,D96:D97)</f>
        <v>4300000</v>
      </c>
      <c r="E96" s="1">
        <v>5</v>
      </c>
    </row>
    <row r="97" spans="1:5" outlineLevel="3" x14ac:dyDescent="0.2">
      <c r="A97" s="24" t="s">
        <v>20</v>
      </c>
      <c r="B97" s="14"/>
      <c r="C97" s="14"/>
      <c r="D97" s="28">
        <f>SUMIF(E97:E98,7,D97:D98)</f>
        <v>4300000</v>
      </c>
      <c r="E97" s="1">
        <v>6</v>
      </c>
    </row>
    <row r="98" spans="1:5" outlineLevel="4" x14ac:dyDescent="0.2">
      <c r="A98" s="25" t="s">
        <v>21</v>
      </c>
      <c r="B98" s="14"/>
      <c r="C98" s="14"/>
      <c r="D98" s="28">
        <f>SUMIF(E98:E99,8,D98:D99)</f>
        <v>4300000</v>
      </c>
      <c r="E98" s="1">
        <v>7</v>
      </c>
    </row>
    <row r="99" spans="1:5" outlineLevel="5" x14ac:dyDescent="0.2">
      <c r="A99" s="33" t="s">
        <v>66</v>
      </c>
      <c r="B99" s="14">
        <v>0</v>
      </c>
      <c r="C99" s="14" t="s">
        <v>23</v>
      </c>
      <c r="D99" s="28">
        <v>4300000</v>
      </c>
      <c r="E99" s="1">
        <v>8</v>
      </c>
    </row>
    <row r="100" spans="1:5" outlineLevel="2" x14ac:dyDescent="0.2">
      <c r="A100" s="23" t="s">
        <v>67</v>
      </c>
      <c r="B100" s="14"/>
      <c r="C100" s="14"/>
      <c r="D100" s="28">
        <f>SUMIF(E100:E101,6,D100:D101)</f>
        <v>684000</v>
      </c>
      <c r="E100" s="1">
        <v>5</v>
      </c>
    </row>
    <row r="101" spans="1:5" outlineLevel="3" x14ac:dyDescent="0.2">
      <c r="A101" s="24" t="s">
        <v>20</v>
      </c>
      <c r="B101" s="14"/>
      <c r="C101" s="14"/>
      <c r="D101" s="28">
        <f>SUMIF(E101:E102,7,D101:D102)</f>
        <v>684000</v>
      </c>
      <c r="E101" s="1">
        <v>6</v>
      </c>
    </row>
    <row r="102" spans="1:5" outlineLevel="4" x14ac:dyDescent="0.2">
      <c r="A102" s="25" t="s">
        <v>21</v>
      </c>
      <c r="B102" s="14"/>
      <c r="C102" s="14"/>
      <c r="D102" s="28">
        <f>SUMIF(E102:E103,8,D102:D103)</f>
        <v>684000</v>
      </c>
      <c r="E102" s="1">
        <v>7</v>
      </c>
    </row>
    <row r="103" spans="1:5" outlineLevel="5" x14ac:dyDescent="0.2">
      <c r="A103" s="33" t="s">
        <v>68</v>
      </c>
      <c r="B103" s="14">
        <v>0</v>
      </c>
      <c r="C103" s="14" t="s">
        <v>23</v>
      </c>
      <c r="D103" s="28">
        <v>684000</v>
      </c>
      <c r="E103" s="1">
        <v>8</v>
      </c>
    </row>
    <row r="104" spans="1:5" ht="46.5" outlineLevel="1" x14ac:dyDescent="0.2">
      <c r="A104" s="22" t="s">
        <v>69</v>
      </c>
      <c r="B104" s="17"/>
      <c r="C104" s="17"/>
      <c r="D104" s="30">
        <f>SUMIF(E104:E109,5,D104:D109)</f>
        <v>5036000</v>
      </c>
      <c r="E104" s="1">
        <v>4</v>
      </c>
    </row>
    <row r="105" spans="1:5" outlineLevel="2" x14ac:dyDescent="0.2">
      <c r="A105" s="23" t="s">
        <v>70</v>
      </c>
      <c r="B105" s="14"/>
      <c r="C105" s="14"/>
      <c r="D105" s="28">
        <f>SUMIF(E105:E106,6,D105:D106)</f>
        <v>3886000</v>
      </c>
      <c r="E105" s="1">
        <v>5</v>
      </c>
    </row>
    <row r="106" spans="1:5" outlineLevel="3" x14ac:dyDescent="0.2">
      <c r="A106" s="24" t="s">
        <v>20</v>
      </c>
      <c r="B106" s="14"/>
      <c r="C106" s="14"/>
      <c r="D106" s="28">
        <f>SUMIF(E106:E107,7,D106:D107)</f>
        <v>3886000</v>
      </c>
      <c r="E106" s="1">
        <v>6</v>
      </c>
    </row>
    <row r="107" spans="1:5" outlineLevel="4" x14ac:dyDescent="0.2">
      <c r="A107" s="25" t="s">
        <v>21</v>
      </c>
      <c r="B107" s="14"/>
      <c r="C107" s="14"/>
      <c r="D107" s="28">
        <f>SUMIF(E107:E108,8,D107:D108)</f>
        <v>3886000</v>
      </c>
      <c r="E107" s="1">
        <v>7</v>
      </c>
    </row>
    <row r="108" spans="1:5" outlineLevel="5" x14ac:dyDescent="0.2">
      <c r="A108" s="33" t="s">
        <v>71</v>
      </c>
      <c r="B108" s="14">
        <v>0</v>
      </c>
      <c r="C108" s="14" t="s">
        <v>23</v>
      </c>
      <c r="D108" s="28">
        <v>3886000</v>
      </c>
      <c r="E108" s="1">
        <v>8</v>
      </c>
    </row>
    <row r="109" spans="1:5" outlineLevel="2" x14ac:dyDescent="0.2">
      <c r="A109" s="23" t="s">
        <v>72</v>
      </c>
      <c r="B109" s="14"/>
      <c r="C109" s="14"/>
      <c r="D109" s="28">
        <f>SUMIF(E109:E110,6,D109:D110)</f>
        <v>1150000</v>
      </c>
      <c r="E109" s="1">
        <v>5</v>
      </c>
    </row>
    <row r="110" spans="1:5" outlineLevel="3" x14ac:dyDescent="0.2">
      <c r="A110" s="24" t="s">
        <v>20</v>
      </c>
      <c r="B110" s="14"/>
      <c r="C110" s="14"/>
      <c r="D110" s="28">
        <f>SUMIF(E110:E111,7,D110:D111)</f>
        <v>1150000</v>
      </c>
      <c r="E110" s="1">
        <v>6</v>
      </c>
    </row>
    <row r="111" spans="1:5" outlineLevel="4" x14ac:dyDescent="0.2">
      <c r="A111" s="25" t="s">
        <v>21</v>
      </c>
      <c r="B111" s="14"/>
      <c r="C111" s="14"/>
      <c r="D111" s="28">
        <f>SUMIF(E111:E112,8,D111:D112)</f>
        <v>1150000</v>
      </c>
      <c r="E111" s="1">
        <v>7</v>
      </c>
    </row>
    <row r="112" spans="1:5" outlineLevel="5" x14ac:dyDescent="0.2">
      <c r="A112" s="33" t="s">
        <v>73</v>
      </c>
      <c r="B112" s="14">
        <v>0</v>
      </c>
      <c r="C112" s="14" t="s">
        <v>23</v>
      </c>
      <c r="D112" s="28">
        <v>1150000</v>
      </c>
      <c r="E112" s="1">
        <v>8</v>
      </c>
    </row>
    <row r="113" spans="1:5" ht="46.5" outlineLevel="1" x14ac:dyDescent="0.2">
      <c r="A113" s="22" t="s">
        <v>74</v>
      </c>
      <c r="B113" s="17"/>
      <c r="C113" s="17"/>
      <c r="D113" s="30">
        <f>SUMIF(E113:E114,5,D113:D114)</f>
        <v>42000000</v>
      </c>
      <c r="E113" s="1">
        <v>4</v>
      </c>
    </row>
    <row r="114" spans="1:5" outlineLevel="2" x14ac:dyDescent="0.2">
      <c r="A114" s="23" t="s">
        <v>75</v>
      </c>
      <c r="B114" s="14"/>
      <c r="C114" s="14"/>
      <c r="D114" s="28">
        <f>SUMIF(E114:E115,6,D114:D115)</f>
        <v>42000000</v>
      </c>
      <c r="E114" s="1">
        <v>5</v>
      </c>
    </row>
    <row r="115" spans="1:5" outlineLevel="3" x14ac:dyDescent="0.2">
      <c r="A115" s="24" t="s">
        <v>13</v>
      </c>
      <c r="B115" s="14"/>
      <c r="C115" s="14"/>
      <c r="D115" s="28">
        <f>SUMIF(E115:E116,7,D115:D116)</f>
        <v>42000000</v>
      </c>
      <c r="E115" s="1">
        <v>6</v>
      </c>
    </row>
    <row r="116" spans="1:5" outlineLevel="4" x14ac:dyDescent="0.2">
      <c r="A116" s="25" t="s">
        <v>247</v>
      </c>
      <c r="B116" s="14">
        <v>1</v>
      </c>
      <c r="C116" s="14" t="s">
        <v>31</v>
      </c>
      <c r="D116" s="28">
        <v>42000000</v>
      </c>
      <c r="E116" s="1">
        <v>7</v>
      </c>
    </row>
    <row r="117" spans="1:5" ht="46.5" outlineLevel="1" x14ac:dyDescent="0.2">
      <c r="A117" s="22" t="s">
        <v>77</v>
      </c>
      <c r="B117" s="17"/>
      <c r="C117" s="17"/>
      <c r="D117" s="30">
        <f>SUMIF(E117:E118,5,D117:D118)</f>
        <v>25000000</v>
      </c>
      <c r="E117" s="1">
        <v>4</v>
      </c>
    </row>
    <row r="118" spans="1:5" ht="35.450000000000003" customHeight="1" outlineLevel="2" x14ac:dyDescent="0.2">
      <c r="A118" s="23" t="s">
        <v>78</v>
      </c>
      <c r="B118" s="14"/>
      <c r="C118" s="14"/>
      <c r="D118" s="28">
        <f>SUMIF(E118:E119,6,D118:D119)</f>
        <v>25000000</v>
      </c>
      <c r="E118" s="1">
        <v>5</v>
      </c>
    </row>
    <row r="119" spans="1:5" outlineLevel="3" x14ac:dyDescent="0.2">
      <c r="A119" s="24" t="s">
        <v>13</v>
      </c>
      <c r="B119" s="14"/>
      <c r="C119" s="14"/>
      <c r="D119" s="28">
        <f>SUMIF(E119:E120,7,D119:D120)</f>
        <v>25000000</v>
      </c>
      <c r="E119" s="1">
        <v>6</v>
      </c>
    </row>
    <row r="120" spans="1:5" ht="27.6" customHeight="1" outlineLevel="4" x14ac:dyDescent="0.2">
      <c r="A120" s="25" t="s">
        <v>79</v>
      </c>
      <c r="B120" s="14">
        <v>1</v>
      </c>
      <c r="C120" s="14" t="s">
        <v>31</v>
      </c>
      <c r="D120" s="28">
        <v>25000000</v>
      </c>
      <c r="E120" s="1">
        <v>7</v>
      </c>
    </row>
    <row r="121" spans="1:5" x14ac:dyDescent="0.2">
      <c r="A121" s="47" t="s">
        <v>244</v>
      </c>
      <c r="B121" s="48"/>
      <c r="C121" s="48"/>
      <c r="D121" s="49">
        <f>SUMIF(E121:E181,4,D121:D181)</f>
        <v>14774600</v>
      </c>
      <c r="E121" s="1">
        <v>3</v>
      </c>
    </row>
    <row r="122" spans="1:5" outlineLevel="1" x14ac:dyDescent="0.2">
      <c r="A122" s="22" t="s">
        <v>81</v>
      </c>
      <c r="B122" s="17"/>
      <c r="C122" s="17"/>
      <c r="D122" s="30">
        <f>SUMIF(E122:E123,5,D122:D123)</f>
        <v>1741100</v>
      </c>
      <c r="E122" s="1">
        <v>4</v>
      </c>
    </row>
    <row r="123" spans="1:5" outlineLevel="2" x14ac:dyDescent="0.2">
      <c r="A123" s="23" t="s">
        <v>82</v>
      </c>
      <c r="B123" s="14"/>
      <c r="C123" s="14"/>
      <c r="D123" s="28">
        <f>SUMIF(E123:E124,6,D123:D124)</f>
        <v>1741100</v>
      </c>
      <c r="E123" s="1">
        <v>5</v>
      </c>
    </row>
    <row r="124" spans="1:5" outlineLevel="3" x14ac:dyDescent="0.2">
      <c r="A124" s="24" t="s">
        <v>20</v>
      </c>
      <c r="B124" s="14"/>
      <c r="C124" s="14"/>
      <c r="D124" s="28">
        <f>SUMIF(E124:E127,7,D124:D127)</f>
        <v>1741100</v>
      </c>
      <c r="E124" s="1">
        <v>6</v>
      </c>
    </row>
    <row r="125" spans="1:5" outlineLevel="4" x14ac:dyDescent="0.2">
      <c r="A125" s="25" t="s">
        <v>21</v>
      </c>
      <c r="B125" s="14"/>
      <c r="C125" s="14"/>
      <c r="D125" s="28">
        <f>SUMIF(E125:E126,8,D125:D126)</f>
        <v>316600</v>
      </c>
      <c r="E125" s="1">
        <v>7</v>
      </c>
    </row>
    <row r="126" spans="1:5" outlineLevel="5" x14ac:dyDescent="0.2">
      <c r="A126" s="33" t="s">
        <v>83</v>
      </c>
      <c r="B126" s="14">
        <v>0</v>
      </c>
      <c r="C126" s="14" t="s">
        <v>23</v>
      </c>
      <c r="D126" s="28">
        <v>316600</v>
      </c>
      <c r="E126" s="1">
        <v>8</v>
      </c>
    </row>
    <row r="127" spans="1:5" outlineLevel="4" x14ac:dyDescent="0.2">
      <c r="A127" s="25" t="s">
        <v>28</v>
      </c>
      <c r="B127" s="14">
        <v>0</v>
      </c>
      <c r="C127" s="14" t="s">
        <v>23</v>
      </c>
      <c r="D127" s="28">
        <v>1424500</v>
      </c>
      <c r="E127" s="1">
        <v>7</v>
      </c>
    </row>
    <row r="128" spans="1:5" outlineLevel="1" x14ac:dyDescent="0.2">
      <c r="A128" s="22" t="s">
        <v>84</v>
      </c>
      <c r="B128" s="17"/>
      <c r="C128" s="17"/>
      <c r="D128" s="30">
        <f>SUMIF(E128:E178,5,D128:D178)</f>
        <v>4033500</v>
      </c>
      <c r="E128" s="1">
        <v>4</v>
      </c>
    </row>
    <row r="129" spans="1:5" ht="31.15" customHeight="1" outlineLevel="2" x14ac:dyDescent="0.2">
      <c r="A129" s="23" t="s">
        <v>85</v>
      </c>
      <c r="B129" s="14"/>
      <c r="C129" s="14"/>
      <c r="D129" s="28">
        <f>SUMIF(E129:E130,6,D129:D130)</f>
        <v>60000</v>
      </c>
      <c r="E129" s="1">
        <v>5</v>
      </c>
    </row>
    <row r="130" spans="1:5" outlineLevel="3" x14ac:dyDescent="0.2">
      <c r="A130" s="24" t="s">
        <v>20</v>
      </c>
      <c r="B130" s="14"/>
      <c r="C130" s="14"/>
      <c r="D130" s="28">
        <f>SUMIF(E130:E131,7,D130:D131)</f>
        <v>60000</v>
      </c>
      <c r="E130" s="1">
        <v>6</v>
      </c>
    </row>
    <row r="131" spans="1:5" outlineLevel="4" x14ac:dyDescent="0.2">
      <c r="A131" s="25" t="s">
        <v>21</v>
      </c>
      <c r="B131" s="14"/>
      <c r="C131" s="14"/>
      <c r="D131" s="28">
        <f>SUMIF(E131:E132,8,D131:D132)</f>
        <v>60000</v>
      </c>
      <c r="E131" s="1">
        <v>7</v>
      </c>
    </row>
    <row r="132" spans="1:5" ht="33" customHeight="1" outlineLevel="5" x14ac:dyDescent="0.2">
      <c r="A132" s="33" t="s">
        <v>86</v>
      </c>
      <c r="B132" s="14">
        <v>0</v>
      </c>
      <c r="C132" s="14" t="s">
        <v>23</v>
      </c>
      <c r="D132" s="28">
        <v>60000</v>
      </c>
      <c r="E132" s="1">
        <v>8</v>
      </c>
    </row>
    <row r="133" spans="1:5" outlineLevel="2" x14ac:dyDescent="0.2">
      <c r="A133" s="23" t="s">
        <v>87</v>
      </c>
      <c r="B133" s="14"/>
      <c r="C133" s="14"/>
      <c r="D133" s="28">
        <f>SUMIF(E133:E134,6,D133:D134)</f>
        <v>25000</v>
      </c>
      <c r="E133" s="1">
        <v>5</v>
      </c>
    </row>
    <row r="134" spans="1:5" outlineLevel="3" x14ac:dyDescent="0.2">
      <c r="A134" s="24" t="s">
        <v>20</v>
      </c>
      <c r="B134" s="14"/>
      <c r="C134" s="14"/>
      <c r="D134" s="28">
        <f>SUMIF(E134:E135,7,D134:D135)</f>
        <v>25000</v>
      </c>
      <c r="E134" s="1">
        <v>6</v>
      </c>
    </row>
    <row r="135" spans="1:5" outlineLevel="4" x14ac:dyDescent="0.2">
      <c r="A135" s="25" t="s">
        <v>21</v>
      </c>
      <c r="B135" s="14"/>
      <c r="C135" s="14"/>
      <c r="D135" s="28">
        <f>SUMIF(E135:E136,8,D135:D136)</f>
        <v>25000</v>
      </c>
      <c r="E135" s="1">
        <v>7</v>
      </c>
    </row>
    <row r="136" spans="1:5" outlineLevel="5" x14ac:dyDescent="0.2">
      <c r="A136" s="33" t="s">
        <v>88</v>
      </c>
      <c r="B136" s="14">
        <v>0</v>
      </c>
      <c r="C136" s="14" t="s">
        <v>23</v>
      </c>
      <c r="D136" s="28">
        <v>25000</v>
      </c>
      <c r="E136" s="1">
        <v>8</v>
      </c>
    </row>
    <row r="137" spans="1:5" ht="46.5" outlineLevel="2" x14ac:dyDescent="0.2">
      <c r="A137" s="23" t="s">
        <v>89</v>
      </c>
      <c r="B137" s="14"/>
      <c r="C137" s="14"/>
      <c r="D137" s="28">
        <f>SUMIF(E137:E138,6,D137:D138)</f>
        <v>60000</v>
      </c>
      <c r="E137" s="1">
        <v>5</v>
      </c>
    </row>
    <row r="138" spans="1:5" outlineLevel="3" x14ac:dyDescent="0.2">
      <c r="A138" s="24" t="s">
        <v>20</v>
      </c>
      <c r="B138" s="14"/>
      <c r="C138" s="14"/>
      <c r="D138" s="28">
        <f>SUMIF(E138:E139,7,D138:D139)</f>
        <v>60000</v>
      </c>
      <c r="E138" s="1">
        <v>6</v>
      </c>
    </row>
    <row r="139" spans="1:5" outlineLevel="4" x14ac:dyDescent="0.2">
      <c r="A139" s="25" t="s">
        <v>21</v>
      </c>
      <c r="B139" s="14"/>
      <c r="C139" s="14"/>
      <c r="D139" s="28">
        <f>SUMIF(E139:E140,8,D139:D140)</f>
        <v>60000</v>
      </c>
      <c r="E139" s="1">
        <v>7</v>
      </c>
    </row>
    <row r="140" spans="1:5" ht="46.5" outlineLevel="5" x14ac:dyDescent="0.2">
      <c r="A140" s="33" t="s">
        <v>90</v>
      </c>
      <c r="B140" s="14">
        <v>0</v>
      </c>
      <c r="C140" s="14" t="s">
        <v>23</v>
      </c>
      <c r="D140" s="28">
        <v>60000</v>
      </c>
      <c r="E140" s="1">
        <v>8</v>
      </c>
    </row>
    <row r="141" spans="1:5" ht="46.5" outlineLevel="2" x14ac:dyDescent="0.2">
      <c r="A141" s="23" t="s">
        <v>91</v>
      </c>
      <c r="B141" s="14"/>
      <c r="C141" s="14"/>
      <c r="D141" s="28">
        <f>SUMIF(E141:E142,6,D141:D142)</f>
        <v>372000</v>
      </c>
      <c r="E141" s="1">
        <v>5</v>
      </c>
    </row>
    <row r="142" spans="1:5" outlineLevel="3" x14ac:dyDescent="0.2">
      <c r="A142" s="24" t="s">
        <v>20</v>
      </c>
      <c r="B142" s="14"/>
      <c r="C142" s="14"/>
      <c r="D142" s="28">
        <f>SUMIF(E142:E143,7,D142:D143)</f>
        <v>372000</v>
      </c>
      <c r="E142" s="1">
        <v>6</v>
      </c>
    </row>
    <row r="143" spans="1:5" outlineLevel="4" x14ac:dyDescent="0.2">
      <c r="A143" s="25" t="s">
        <v>21</v>
      </c>
      <c r="B143" s="14"/>
      <c r="C143" s="14"/>
      <c r="D143" s="28">
        <f>SUMIF(E143:E144,8,D143:D144)</f>
        <v>372000</v>
      </c>
      <c r="E143" s="1">
        <v>7</v>
      </c>
    </row>
    <row r="144" spans="1:5" ht="46.5" outlineLevel="5" x14ac:dyDescent="0.2">
      <c r="A144" s="33" t="s">
        <v>92</v>
      </c>
      <c r="B144" s="14">
        <v>0</v>
      </c>
      <c r="C144" s="14" t="s">
        <v>23</v>
      </c>
      <c r="D144" s="28">
        <v>372000</v>
      </c>
      <c r="E144" s="1">
        <v>8</v>
      </c>
    </row>
    <row r="145" spans="1:5" ht="34.15" customHeight="1" outlineLevel="2" x14ac:dyDescent="0.2">
      <c r="A145" s="23" t="s">
        <v>93</v>
      </c>
      <c r="B145" s="14"/>
      <c r="C145" s="14"/>
      <c r="D145" s="28">
        <f>SUMIF(E145:E146,6,D145:D146)</f>
        <v>75000</v>
      </c>
      <c r="E145" s="1">
        <v>5</v>
      </c>
    </row>
    <row r="146" spans="1:5" outlineLevel="3" x14ac:dyDescent="0.2">
      <c r="A146" s="24" t="s">
        <v>20</v>
      </c>
      <c r="B146" s="14"/>
      <c r="C146" s="14"/>
      <c r="D146" s="28">
        <f>SUMIF(E146:E147,7,D146:D147)</f>
        <v>75000</v>
      </c>
      <c r="E146" s="1">
        <v>6</v>
      </c>
    </row>
    <row r="147" spans="1:5" outlineLevel="4" x14ac:dyDescent="0.2">
      <c r="A147" s="25" t="s">
        <v>21</v>
      </c>
      <c r="B147" s="14"/>
      <c r="C147" s="14"/>
      <c r="D147" s="28">
        <f>SUMIF(E147:E148,8,D147:D148)</f>
        <v>75000</v>
      </c>
      <c r="E147" s="1">
        <v>7</v>
      </c>
    </row>
    <row r="148" spans="1:5" ht="31.15" customHeight="1" outlineLevel="5" x14ac:dyDescent="0.2">
      <c r="A148" s="33" t="s">
        <v>94</v>
      </c>
      <c r="B148" s="14">
        <v>0</v>
      </c>
      <c r="C148" s="14" t="s">
        <v>23</v>
      </c>
      <c r="D148" s="28">
        <v>75000</v>
      </c>
      <c r="E148" s="1">
        <v>8</v>
      </c>
    </row>
    <row r="149" spans="1:5" ht="46.5" outlineLevel="2" x14ac:dyDescent="0.2">
      <c r="A149" s="23" t="s">
        <v>95</v>
      </c>
      <c r="B149" s="14"/>
      <c r="C149" s="14"/>
      <c r="D149" s="28">
        <f>SUMIF(E149:E150,6,D149:D150)</f>
        <v>480000</v>
      </c>
      <c r="E149" s="1">
        <v>5</v>
      </c>
    </row>
    <row r="150" spans="1:5" outlineLevel="3" x14ac:dyDescent="0.2">
      <c r="A150" s="24" t="s">
        <v>20</v>
      </c>
      <c r="B150" s="14"/>
      <c r="C150" s="14"/>
      <c r="D150" s="28">
        <f>SUMIF(E150:E151,7,D150:D151)</f>
        <v>480000</v>
      </c>
      <c r="E150" s="1">
        <v>6</v>
      </c>
    </row>
    <row r="151" spans="1:5" outlineLevel="4" x14ac:dyDescent="0.2">
      <c r="A151" s="25" t="s">
        <v>21</v>
      </c>
      <c r="B151" s="14"/>
      <c r="C151" s="14"/>
      <c r="D151" s="28">
        <f>SUMIF(E151:E152,8,D151:D152)</f>
        <v>480000</v>
      </c>
      <c r="E151" s="1">
        <v>7</v>
      </c>
    </row>
    <row r="152" spans="1:5" ht="33" customHeight="1" outlineLevel="5" x14ac:dyDescent="0.2">
      <c r="A152" s="33" t="s">
        <v>96</v>
      </c>
      <c r="B152" s="14">
        <v>0</v>
      </c>
      <c r="C152" s="14" t="s">
        <v>23</v>
      </c>
      <c r="D152" s="28">
        <v>480000</v>
      </c>
      <c r="E152" s="1">
        <v>8</v>
      </c>
    </row>
    <row r="153" spans="1:5" ht="46.5" outlineLevel="2" x14ac:dyDescent="0.2">
      <c r="A153" s="23" t="s">
        <v>97</v>
      </c>
      <c r="B153" s="14"/>
      <c r="C153" s="14"/>
      <c r="D153" s="28">
        <f>SUMIF(E153:E154,6,D153:D154)</f>
        <v>407000</v>
      </c>
      <c r="E153" s="1">
        <v>5</v>
      </c>
    </row>
    <row r="154" spans="1:5" outlineLevel="3" x14ac:dyDescent="0.2">
      <c r="A154" s="24" t="s">
        <v>20</v>
      </c>
      <c r="B154" s="14"/>
      <c r="C154" s="14"/>
      <c r="D154" s="28">
        <f>SUMIF(E154:E155,7,D154:D155)</f>
        <v>407000</v>
      </c>
      <c r="E154" s="1">
        <v>6</v>
      </c>
    </row>
    <row r="155" spans="1:5" outlineLevel="4" x14ac:dyDescent="0.2">
      <c r="A155" s="25" t="s">
        <v>21</v>
      </c>
      <c r="B155" s="14"/>
      <c r="C155" s="14"/>
      <c r="D155" s="28">
        <f>SUMIF(E155:E156,8,D155:D156)</f>
        <v>407000</v>
      </c>
      <c r="E155" s="1">
        <v>7</v>
      </c>
    </row>
    <row r="156" spans="1:5" ht="46.5" outlineLevel="5" x14ac:dyDescent="0.2">
      <c r="A156" s="33" t="s">
        <v>98</v>
      </c>
      <c r="B156" s="14">
        <v>0</v>
      </c>
      <c r="C156" s="14" t="s">
        <v>23</v>
      </c>
      <c r="D156" s="28">
        <v>407000</v>
      </c>
      <c r="E156" s="1">
        <v>8</v>
      </c>
    </row>
    <row r="157" spans="1:5" outlineLevel="2" x14ac:dyDescent="0.2">
      <c r="A157" s="23" t="s">
        <v>99</v>
      </c>
      <c r="B157" s="14"/>
      <c r="C157" s="14"/>
      <c r="D157" s="28">
        <f>SUMIF(E157:E158,6,D157:D158)</f>
        <v>100000</v>
      </c>
      <c r="E157" s="1">
        <v>5</v>
      </c>
    </row>
    <row r="158" spans="1:5" outlineLevel="3" x14ac:dyDescent="0.2">
      <c r="A158" s="24" t="s">
        <v>20</v>
      </c>
      <c r="B158" s="14"/>
      <c r="C158" s="14"/>
      <c r="D158" s="28">
        <f>SUMIF(E158:E159,7,D158:D159)</f>
        <v>100000</v>
      </c>
      <c r="E158" s="1">
        <v>6</v>
      </c>
    </row>
    <row r="159" spans="1:5" outlineLevel="4" x14ac:dyDescent="0.2">
      <c r="A159" s="25" t="s">
        <v>21</v>
      </c>
      <c r="B159" s="14"/>
      <c r="C159" s="14"/>
      <c r="D159" s="28">
        <f>SUMIF(E159:E160,8,D159:D160)</f>
        <v>100000</v>
      </c>
      <c r="E159" s="1">
        <v>7</v>
      </c>
    </row>
    <row r="160" spans="1:5" outlineLevel="5" x14ac:dyDescent="0.2">
      <c r="A160" s="33" t="s">
        <v>100</v>
      </c>
      <c r="B160" s="14">
        <v>0</v>
      </c>
      <c r="C160" s="14" t="s">
        <v>23</v>
      </c>
      <c r="D160" s="28">
        <v>100000</v>
      </c>
      <c r="E160" s="1">
        <v>8</v>
      </c>
    </row>
    <row r="161" spans="1:5" ht="46.5" outlineLevel="2" x14ac:dyDescent="0.2">
      <c r="A161" s="23" t="s">
        <v>101</v>
      </c>
      <c r="B161" s="14"/>
      <c r="C161" s="14"/>
      <c r="D161" s="28">
        <f>SUMIF(E161:E162,6,D161:D162)</f>
        <v>242500</v>
      </c>
      <c r="E161" s="1">
        <v>5</v>
      </c>
    </row>
    <row r="162" spans="1:5" outlineLevel="3" x14ac:dyDescent="0.2">
      <c r="A162" s="24" t="s">
        <v>20</v>
      </c>
      <c r="B162" s="14"/>
      <c r="C162" s="14"/>
      <c r="D162" s="28">
        <f>SUMIF(E162:E163,7,D162:D163)</f>
        <v>242500</v>
      </c>
      <c r="E162" s="1">
        <v>6</v>
      </c>
    </row>
    <row r="163" spans="1:5" outlineLevel="4" x14ac:dyDescent="0.2">
      <c r="A163" s="25" t="s">
        <v>21</v>
      </c>
      <c r="B163" s="14"/>
      <c r="C163" s="14"/>
      <c r="D163" s="28">
        <f>SUMIF(E163:E164,8,D163:D164)</f>
        <v>242500</v>
      </c>
      <c r="E163" s="1">
        <v>7</v>
      </c>
    </row>
    <row r="164" spans="1:5" ht="31.9" customHeight="1" outlineLevel="5" x14ac:dyDescent="0.2">
      <c r="A164" s="33" t="s">
        <v>102</v>
      </c>
      <c r="B164" s="14">
        <v>0</v>
      </c>
      <c r="C164" s="14" t="s">
        <v>23</v>
      </c>
      <c r="D164" s="28">
        <v>242500</v>
      </c>
      <c r="E164" s="1">
        <v>8</v>
      </c>
    </row>
    <row r="165" spans="1:5" outlineLevel="2" x14ac:dyDescent="0.2">
      <c r="A165" s="23" t="s">
        <v>103</v>
      </c>
      <c r="B165" s="14"/>
      <c r="C165" s="14"/>
      <c r="D165" s="28">
        <f>SUMIF(E165:E166,6,D165:D166)</f>
        <v>1873000</v>
      </c>
      <c r="E165" s="1">
        <v>5</v>
      </c>
    </row>
    <row r="166" spans="1:5" outlineLevel="3" x14ac:dyDescent="0.2">
      <c r="A166" s="24" t="s">
        <v>20</v>
      </c>
      <c r="B166" s="14"/>
      <c r="C166" s="14"/>
      <c r="D166" s="28">
        <f>SUMIF(E166:E167,7,D166:D167)</f>
        <v>1873000</v>
      </c>
      <c r="E166" s="1">
        <v>6</v>
      </c>
    </row>
    <row r="167" spans="1:5" outlineLevel="4" x14ac:dyDescent="0.2">
      <c r="A167" s="25" t="s">
        <v>21</v>
      </c>
      <c r="B167" s="14"/>
      <c r="C167" s="14"/>
      <c r="D167" s="28">
        <f>SUMIF(E167:E168,8,D167:D168)</f>
        <v>1873000</v>
      </c>
      <c r="E167" s="1">
        <v>7</v>
      </c>
    </row>
    <row r="168" spans="1:5" outlineLevel="5" x14ac:dyDescent="0.2">
      <c r="A168" s="33" t="s">
        <v>104</v>
      </c>
      <c r="B168" s="14">
        <v>0</v>
      </c>
      <c r="C168" s="14" t="s">
        <v>23</v>
      </c>
      <c r="D168" s="28">
        <v>1873000</v>
      </c>
      <c r="E168" s="1">
        <v>8</v>
      </c>
    </row>
    <row r="169" spans="1:5" ht="46.5" outlineLevel="2" x14ac:dyDescent="0.2">
      <c r="A169" s="23" t="s">
        <v>105</v>
      </c>
      <c r="B169" s="14"/>
      <c r="C169" s="14"/>
      <c r="D169" s="28">
        <f>SUMIF(E169:E170,6,D169:D170)</f>
        <v>27600</v>
      </c>
      <c r="E169" s="1">
        <v>5</v>
      </c>
    </row>
    <row r="170" spans="1:5" outlineLevel="3" x14ac:dyDescent="0.2">
      <c r="A170" s="24" t="s">
        <v>20</v>
      </c>
      <c r="B170" s="14"/>
      <c r="C170" s="14"/>
      <c r="D170" s="28">
        <f>SUMIF(E170:E171,7,D170:D171)</f>
        <v>27600</v>
      </c>
      <c r="E170" s="1">
        <v>6</v>
      </c>
    </row>
    <row r="171" spans="1:5" outlineLevel="4" x14ac:dyDescent="0.2">
      <c r="A171" s="25" t="s">
        <v>28</v>
      </c>
      <c r="B171" s="14">
        <v>0</v>
      </c>
      <c r="C171" s="14" t="s">
        <v>23</v>
      </c>
      <c r="D171" s="28">
        <v>27600</v>
      </c>
      <c r="E171" s="1">
        <v>7</v>
      </c>
    </row>
    <row r="172" spans="1:5" outlineLevel="2" x14ac:dyDescent="0.2">
      <c r="A172" s="23" t="s">
        <v>106</v>
      </c>
      <c r="B172" s="14"/>
      <c r="C172" s="14"/>
      <c r="D172" s="28">
        <f>SUMIF(E172:E173,6,D172:D173)</f>
        <v>20400</v>
      </c>
      <c r="E172" s="1">
        <v>5</v>
      </c>
    </row>
    <row r="173" spans="1:5" outlineLevel="3" x14ac:dyDescent="0.2">
      <c r="A173" s="24" t="s">
        <v>20</v>
      </c>
      <c r="B173" s="14"/>
      <c r="C173" s="14"/>
      <c r="D173" s="28">
        <f>SUMIF(E173:E174,7,D173:D174)</f>
        <v>20400</v>
      </c>
      <c r="E173" s="1">
        <v>6</v>
      </c>
    </row>
    <row r="174" spans="1:5" outlineLevel="4" x14ac:dyDescent="0.2">
      <c r="A174" s="25" t="s">
        <v>28</v>
      </c>
      <c r="B174" s="14">
        <v>0</v>
      </c>
      <c r="C174" s="14" t="s">
        <v>23</v>
      </c>
      <c r="D174" s="28">
        <v>20400</v>
      </c>
      <c r="E174" s="1">
        <v>7</v>
      </c>
    </row>
    <row r="175" spans="1:5" outlineLevel="2" x14ac:dyDescent="0.2">
      <c r="A175" s="23" t="s">
        <v>107</v>
      </c>
      <c r="B175" s="14"/>
      <c r="C175" s="14"/>
      <c r="D175" s="28">
        <f>SUMIF(E175:E176,6,D175:D176)</f>
        <v>171800</v>
      </c>
      <c r="E175" s="1">
        <v>5</v>
      </c>
    </row>
    <row r="176" spans="1:5" outlineLevel="3" x14ac:dyDescent="0.2">
      <c r="A176" s="24" t="s">
        <v>20</v>
      </c>
      <c r="B176" s="14"/>
      <c r="C176" s="14"/>
      <c r="D176" s="28">
        <f>SUMIF(E176:E177,7,D176:D177)</f>
        <v>171800</v>
      </c>
      <c r="E176" s="1">
        <v>6</v>
      </c>
    </row>
    <row r="177" spans="1:5" outlineLevel="4" x14ac:dyDescent="0.2">
      <c r="A177" s="25" t="s">
        <v>28</v>
      </c>
      <c r="B177" s="14">
        <v>0</v>
      </c>
      <c r="C177" s="14" t="s">
        <v>23</v>
      </c>
      <c r="D177" s="28">
        <v>171800</v>
      </c>
      <c r="E177" s="1">
        <v>7</v>
      </c>
    </row>
    <row r="178" spans="1:5" ht="46.5" outlineLevel="2" x14ac:dyDescent="0.2">
      <c r="A178" s="23" t="s">
        <v>108</v>
      </c>
      <c r="B178" s="14"/>
      <c r="C178" s="14"/>
      <c r="D178" s="28">
        <f>SUMIF(E178:E179,6,D178:D179)</f>
        <v>119200</v>
      </c>
      <c r="E178" s="1">
        <v>5</v>
      </c>
    </row>
    <row r="179" spans="1:5" outlineLevel="3" x14ac:dyDescent="0.2">
      <c r="A179" s="24" t="s">
        <v>20</v>
      </c>
      <c r="B179" s="14"/>
      <c r="C179" s="14"/>
      <c r="D179" s="28">
        <f>SUMIF(E179:E180,7,D179:D180)</f>
        <v>119200</v>
      </c>
      <c r="E179" s="1">
        <v>6</v>
      </c>
    </row>
    <row r="180" spans="1:5" outlineLevel="4" x14ac:dyDescent="0.2">
      <c r="A180" s="25" t="s">
        <v>28</v>
      </c>
      <c r="B180" s="14">
        <v>0</v>
      </c>
      <c r="C180" s="14" t="s">
        <v>23</v>
      </c>
      <c r="D180" s="28">
        <v>119200</v>
      </c>
      <c r="E180" s="1">
        <v>7</v>
      </c>
    </row>
    <row r="181" spans="1:5" outlineLevel="1" x14ac:dyDescent="0.2">
      <c r="A181" s="22" t="s">
        <v>109</v>
      </c>
      <c r="B181" s="17"/>
      <c r="C181" s="17"/>
      <c r="D181" s="30">
        <f>SUMIF(E181:E182,5,D181:D182)</f>
        <v>9000000</v>
      </c>
      <c r="E181" s="1">
        <v>4</v>
      </c>
    </row>
    <row r="182" spans="1:5" outlineLevel="2" x14ac:dyDescent="0.2">
      <c r="A182" s="23" t="s">
        <v>110</v>
      </c>
      <c r="B182" s="14"/>
      <c r="C182" s="14"/>
      <c r="D182" s="28">
        <f>SUMIF(E182:E183,6,D182:D183)</f>
        <v>9000000</v>
      </c>
      <c r="E182" s="1">
        <v>5</v>
      </c>
    </row>
    <row r="183" spans="1:5" outlineLevel="3" x14ac:dyDescent="0.2">
      <c r="A183" s="24" t="s">
        <v>111</v>
      </c>
      <c r="B183" s="14"/>
      <c r="C183" s="14"/>
      <c r="D183" s="28">
        <f>SUMIF(E183:E184,7,D183:D184)</f>
        <v>9000000</v>
      </c>
      <c r="E183" s="1">
        <v>6</v>
      </c>
    </row>
    <row r="184" spans="1:5" outlineLevel="4" x14ac:dyDescent="0.2">
      <c r="A184" s="25" t="s">
        <v>112</v>
      </c>
      <c r="B184" s="14">
        <v>0</v>
      </c>
      <c r="C184" s="14" t="s">
        <v>23</v>
      </c>
      <c r="D184" s="28">
        <v>9000000</v>
      </c>
      <c r="E184" s="1">
        <v>7</v>
      </c>
    </row>
    <row r="185" spans="1:5" x14ac:dyDescent="0.2">
      <c r="A185" s="47" t="s">
        <v>245</v>
      </c>
      <c r="B185" s="48"/>
      <c r="C185" s="48"/>
      <c r="D185" s="49">
        <f>SUMIF(E185:E206,4,D185:D206)</f>
        <v>99158400</v>
      </c>
      <c r="E185" s="1">
        <v>3</v>
      </c>
    </row>
    <row r="186" spans="1:5" outlineLevel="1" x14ac:dyDescent="0.2">
      <c r="A186" s="22" t="s">
        <v>114</v>
      </c>
      <c r="B186" s="17"/>
      <c r="C186" s="17"/>
      <c r="D186" s="30">
        <f>SUMIF(E186:E191,5,D186:D191)</f>
        <v>1288400</v>
      </c>
      <c r="E186" s="1">
        <v>4</v>
      </c>
    </row>
    <row r="187" spans="1:5" outlineLevel="2" x14ac:dyDescent="0.2">
      <c r="A187" s="23" t="s">
        <v>115</v>
      </c>
      <c r="B187" s="14"/>
      <c r="C187" s="14"/>
      <c r="D187" s="28">
        <f>SUMIF(E187:E188,6,D187:D188)</f>
        <v>496000</v>
      </c>
      <c r="E187" s="1">
        <v>5</v>
      </c>
    </row>
    <row r="188" spans="1:5" outlineLevel="3" x14ac:dyDescent="0.2">
      <c r="A188" s="24" t="s">
        <v>20</v>
      </c>
      <c r="B188" s="14"/>
      <c r="C188" s="14"/>
      <c r="D188" s="28">
        <f>SUMIF(E188:E189,7,D188:D189)</f>
        <v>496000</v>
      </c>
      <c r="E188" s="1">
        <v>6</v>
      </c>
    </row>
    <row r="189" spans="1:5" outlineLevel="4" x14ac:dyDescent="0.2">
      <c r="A189" s="25" t="s">
        <v>21</v>
      </c>
      <c r="B189" s="14"/>
      <c r="C189" s="14"/>
      <c r="D189" s="28">
        <f>SUMIF(E189:E190,8,D189:D190)</f>
        <v>496000</v>
      </c>
      <c r="E189" s="1">
        <v>7</v>
      </c>
    </row>
    <row r="190" spans="1:5" outlineLevel="5" x14ac:dyDescent="0.2">
      <c r="A190" s="33" t="s">
        <v>116</v>
      </c>
      <c r="B190" s="14">
        <v>0</v>
      </c>
      <c r="C190" s="14" t="s">
        <v>23</v>
      </c>
      <c r="D190" s="28">
        <v>496000</v>
      </c>
      <c r="E190" s="1">
        <v>8</v>
      </c>
    </row>
    <row r="191" spans="1:5" outlineLevel="2" x14ac:dyDescent="0.2">
      <c r="A191" s="23" t="s">
        <v>117</v>
      </c>
      <c r="B191" s="14"/>
      <c r="C191" s="14"/>
      <c r="D191" s="28">
        <f>SUMIF(E191:E192,6,D191:D192)</f>
        <v>792400</v>
      </c>
      <c r="E191" s="1">
        <v>5</v>
      </c>
    </row>
    <row r="192" spans="1:5" outlineLevel="3" x14ac:dyDescent="0.2">
      <c r="A192" s="24" t="s">
        <v>20</v>
      </c>
      <c r="B192" s="14"/>
      <c r="C192" s="14"/>
      <c r="D192" s="28">
        <f>SUMIF(E192:E193,7,D192:D193)</f>
        <v>792400</v>
      </c>
      <c r="E192" s="1">
        <v>6</v>
      </c>
    </row>
    <row r="193" spans="1:5" outlineLevel="4" x14ac:dyDescent="0.2">
      <c r="A193" s="25" t="s">
        <v>28</v>
      </c>
      <c r="B193" s="14">
        <v>0</v>
      </c>
      <c r="C193" s="14" t="s">
        <v>23</v>
      </c>
      <c r="D193" s="28">
        <v>792400</v>
      </c>
      <c r="E193" s="1">
        <v>7</v>
      </c>
    </row>
    <row r="194" spans="1:5" ht="46.5" outlineLevel="1" x14ac:dyDescent="0.2">
      <c r="A194" s="22" t="s">
        <v>118</v>
      </c>
      <c r="B194" s="17"/>
      <c r="C194" s="17"/>
      <c r="D194" s="30">
        <f>SUMIF(E194:E195,5,D194:D195)</f>
        <v>27870000</v>
      </c>
      <c r="E194" s="1">
        <v>4</v>
      </c>
    </row>
    <row r="195" spans="1:5" ht="46.5" outlineLevel="2" x14ac:dyDescent="0.2">
      <c r="A195" s="23" t="s">
        <v>119</v>
      </c>
      <c r="B195" s="14"/>
      <c r="C195" s="14"/>
      <c r="D195" s="28">
        <f>SUMIF(E195:E196,6,D195:D196)</f>
        <v>27870000</v>
      </c>
      <c r="E195" s="1">
        <v>5</v>
      </c>
    </row>
    <row r="196" spans="1:5" outlineLevel="3" x14ac:dyDescent="0.2">
      <c r="A196" s="24" t="s">
        <v>13</v>
      </c>
      <c r="B196" s="14"/>
      <c r="C196" s="14"/>
      <c r="D196" s="28">
        <f>SUMIF(E196:E197,7,D196:D197)</f>
        <v>27870000</v>
      </c>
      <c r="E196" s="1">
        <v>6</v>
      </c>
    </row>
    <row r="197" spans="1:5" ht="46.5" outlineLevel="4" x14ac:dyDescent="0.2">
      <c r="A197" s="25" t="s">
        <v>120</v>
      </c>
      <c r="B197" s="14">
        <v>1</v>
      </c>
      <c r="C197" s="14" t="s">
        <v>31</v>
      </c>
      <c r="D197" s="28">
        <v>27870000</v>
      </c>
      <c r="E197" s="1">
        <v>7</v>
      </c>
    </row>
    <row r="198" spans="1:5" ht="46.5" outlineLevel="1" x14ac:dyDescent="0.2">
      <c r="A198" s="22" t="s">
        <v>121</v>
      </c>
      <c r="B198" s="17"/>
      <c r="C198" s="17"/>
      <c r="D198" s="30">
        <f>SUMIF(E198:E199,5,D198:D199)</f>
        <v>26400000</v>
      </c>
      <c r="E198" s="1">
        <v>4</v>
      </c>
    </row>
    <row r="199" spans="1:5" ht="46.5" outlineLevel="2" x14ac:dyDescent="0.2">
      <c r="A199" s="23" t="s">
        <v>122</v>
      </c>
      <c r="B199" s="14"/>
      <c r="C199" s="14"/>
      <c r="D199" s="28">
        <f>SUMIF(E199:E200,6,D199:D200)</f>
        <v>26400000</v>
      </c>
      <c r="E199" s="1">
        <v>5</v>
      </c>
    </row>
    <row r="200" spans="1:5" outlineLevel="3" x14ac:dyDescent="0.2">
      <c r="A200" s="24" t="s">
        <v>13</v>
      </c>
      <c r="B200" s="14"/>
      <c r="C200" s="14"/>
      <c r="D200" s="28">
        <f>SUMIF(E200:E201,7,D200:D201)</f>
        <v>26400000</v>
      </c>
      <c r="E200" s="1">
        <v>6</v>
      </c>
    </row>
    <row r="201" spans="1:5" ht="46.5" outlineLevel="4" x14ac:dyDescent="0.2">
      <c r="A201" s="25" t="s">
        <v>123</v>
      </c>
      <c r="B201" s="14">
        <v>1</v>
      </c>
      <c r="C201" s="14" t="s">
        <v>31</v>
      </c>
      <c r="D201" s="28">
        <v>26400000</v>
      </c>
      <c r="E201" s="1">
        <v>7</v>
      </c>
    </row>
    <row r="202" spans="1:5" ht="46.5" outlineLevel="1" x14ac:dyDescent="0.2">
      <c r="A202" s="22" t="s">
        <v>124</v>
      </c>
      <c r="B202" s="17"/>
      <c r="C202" s="17"/>
      <c r="D202" s="30">
        <f>SUMIF(E202:E203,5,D202:D203)</f>
        <v>17610000</v>
      </c>
      <c r="E202" s="1">
        <v>4</v>
      </c>
    </row>
    <row r="203" spans="1:5" ht="46.5" outlineLevel="2" x14ac:dyDescent="0.2">
      <c r="A203" s="23" t="s">
        <v>125</v>
      </c>
      <c r="B203" s="14"/>
      <c r="C203" s="14"/>
      <c r="D203" s="28">
        <f>SUMIF(E203:E204,6,D203:D204)</f>
        <v>17610000</v>
      </c>
      <c r="E203" s="1">
        <v>5</v>
      </c>
    </row>
    <row r="204" spans="1:5" outlineLevel="3" x14ac:dyDescent="0.2">
      <c r="A204" s="24" t="s">
        <v>13</v>
      </c>
      <c r="B204" s="14"/>
      <c r="C204" s="14"/>
      <c r="D204" s="28">
        <f>SUMIF(E204:E205,7,D204:D205)</f>
        <v>17610000</v>
      </c>
      <c r="E204" s="1">
        <v>6</v>
      </c>
    </row>
    <row r="205" spans="1:5" ht="46.5" outlineLevel="4" x14ac:dyDescent="0.2">
      <c r="A205" s="25" t="s">
        <v>126</v>
      </c>
      <c r="B205" s="14">
        <v>1</v>
      </c>
      <c r="C205" s="14" t="s">
        <v>31</v>
      </c>
      <c r="D205" s="28">
        <v>17610000</v>
      </c>
      <c r="E205" s="1">
        <v>7</v>
      </c>
    </row>
    <row r="206" spans="1:5" ht="46.5" outlineLevel="1" x14ac:dyDescent="0.2">
      <c r="A206" s="22" t="s">
        <v>127</v>
      </c>
      <c r="B206" s="17"/>
      <c r="C206" s="17"/>
      <c r="D206" s="30">
        <f>SUMIF(E206:E207,5,D206:D207)</f>
        <v>25990000</v>
      </c>
      <c r="E206" s="1">
        <v>4</v>
      </c>
    </row>
    <row r="207" spans="1:5" ht="46.5" outlineLevel="2" x14ac:dyDescent="0.2">
      <c r="A207" s="23" t="s">
        <v>128</v>
      </c>
      <c r="B207" s="14"/>
      <c r="C207" s="14"/>
      <c r="D207" s="28">
        <f>SUMIF(E207:E208,6,D207:D208)</f>
        <v>25990000</v>
      </c>
      <c r="E207" s="1">
        <v>5</v>
      </c>
    </row>
    <row r="208" spans="1:5" outlineLevel="3" x14ac:dyDescent="0.2">
      <c r="A208" s="24" t="s">
        <v>13</v>
      </c>
      <c r="B208" s="14"/>
      <c r="C208" s="14"/>
      <c r="D208" s="28">
        <f>SUMIF(E208:E209,7,D208:D209)</f>
        <v>25990000</v>
      </c>
      <c r="E208" s="1">
        <v>6</v>
      </c>
    </row>
    <row r="209" spans="1:5" ht="46.5" outlineLevel="4" x14ac:dyDescent="0.2">
      <c r="A209" s="25" t="s">
        <v>129</v>
      </c>
      <c r="B209" s="14">
        <v>1</v>
      </c>
      <c r="C209" s="14" t="s">
        <v>31</v>
      </c>
      <c r="D209" s="28">
        <v>25990000</v>
      </c>
      <c r="E209" s="1">
        <v>7</v>
      </c>
    </row>
    <row r="210" spans="1:5" ht="9.9499999999999993" customHeight="1" x14ac:dyDescent="0.2">
      <c r="A210" s="18"/>
      <c r="B210" s="19"/>
      <c r="C210" s="19"/>
      <c r="D210" s="32"/>
    </row>
  </sheetData>
  <mergeCells count="2">
    <mergeCell ref="A1:D1"/>
    <mergeCell ref="B3:C3"/>
  </mergeCells>
  <pageMargins left="0.39370078740157483" right="0" top="0" bottom="0" header="0.51181102362204722" footer="0.51181102362204722"/>
  <pageSetup paperSize="9" scale="76" orientation="portrait" r:id="rId1"/>
  <headerFooter alignWithMargins="0">
    <oddHeader>&amp;Rหน้าที่ &amp;P</oddHeader>
  </headerFooter>
  <rowBreaks count="2" manualBreakCount="2">
    <brk id="37" max="6" man="1"/>
    <brk id="193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G21"/>
  <sheetViews>
    <sheetView topLeftCell="A4" zoomScale="85" workbookViewId="0">
      <selection activeCell="F9" sqref="F9"/>
    </sheetView>
  </sheetViews>
  <sheetFormatPr defaultRowHeight="23.25" outlineLevelCol="1" x14ac:dyDescent="0.2"/>
  <cols>
    <col min="1" max="1" width="85.7109375" style="1" customWidth="1"/>
    <col min="2" max="2" width="15.7109375" style="2" customWidth="1" outlineLevel="1"/>
    <col min="3" max="3" width="15.7109375" style="1" customWidth="1" outlineLevel="1"/>
    <col min="4" max="4" width="23.7109375" style="1" customWidth="1"/>
    <col min="5" max="5" width="9.140625" style="1" customWidth="1"/>
    <col min="6" max="6" width="108.7109375" style="1" customWidth="1"/>
    <col min="7" max="255" width="9.140625" style="1" customWidth="1"/>
    <col min="256" max="256" width="0" style="1" hidden="1" customWidth="1"/>
    <col min="257" max="257" width="85.7109375" style="1" customWidth="1"/>
    <col min="258" max="259" width="0" style="1" hidden="1" customWidth="1"/>
    <col min="260" max="260" width="23.85546875" style="1" customWidth="1"/>
    <col min="261" max="511" width="9.140625" style="1" customWidth="1"/>
    <col min="512" max="512" width="0" style="1" hidden="1" customWidth="1"/>
    <col min="513" max="513" width="85.7109375" style="1" customWidth="1"/>
    <col min="514" max="515" width="0" style="1" hidden="1" customWidth="1"/>
    <col min="516" max="516" width="23.85546875" style="1" customWidth="1"/>
    <col min="517" max="767" width="9.140625" style="1" customWidth="1"/>
    <col min="768" max="768" width="0" style="1" hidden="1" customWidth="1"/>
    <col min="769" max="769" width="85.7109375" style="1" customWidth="1"/>
    <col min="770" max="771" width="0" style="1" hidden="1" customWidth="1"/>
    <col min="772" max="772" width="23.85546875" style="1" customWidth="1"/>
    <col min="773" max="1023" width="9.140625" style="1" customWidth="1"/>
    <col min="1024" max="1024" width="0" style="1" hidden="1" customWidth="1"/>
    <col min="1025" max="1025" width="85.7109375" style="1" customWidth="1"/>
    <col min="1026" max="1027" width="0" style="1" hidden="1" customWidth="1"/>
    <col min="1028" max="1028" width="23.85546875" style="1" customWidth="1"/>
    <col min="1029" max="1279" width="9.140625" style="1" customWidth="1"/>
    <col min="1280" max="1280" width="0" style="1" hidden="1" customWidth="1"/>
    <col min="1281" max="1281" width="85.7109375" style="1" customWidth="1"/>
    <col min="1282" max="1283" width="0" style="1" hidden="1" customWidth="1"/>
    <col min="1284" max="1284" width="23.85546875" style="1" customWidth="1"/>
    <col min="1285" max="1535" width="9.140625" style="1" customWidth="1"/>
    <col min="1536" max="1536" width="0" style="1" hidden="1" customWidth="1"/>
    <col min="1537" max="1537" width="85.7109375" style="1" customWidth="1"/>
    <col min="1538" max="1539" width="0" style="1" hidden="1" customWidth="1"/>
    <col min="1540" max="1540" width="23.85546875" style="1" customWidth="1"/>
    <col min="1541" max="1791" width="9.140625" style="1" customWidth="1"/>
    <col min="1792" max="1792" width="0" style="1" hidden="1" customWidth="1"/>
    <col min="1793" max="1793" width="85.7109375" style="1" customWidth="1"/>
    <col min="1794" max="1795" width="0" style="1" hidden="1" customWidth="1"/>
    <col min="1796" max="1796" width="23.85546875" style="1" customWidth="1"/>
    <col min="1797" max="2047" width="9.140625" style="1" customWidth="1"/>
    <col min="2048" max="2048" width="0" style="1" hidden="1" customWidth="1"/>
    <col min="2049" max="2049" width="85.7109375" style="1" customWidth="1"/>
    <col min="2050" max="2051" width="0" style="1" hidden="1" customWidth="1"/>
    <col min="2052" max="2052" width="23.85546875" style="1" customWidth="1"/>
    <col min="2053" max="2303" width="9.140625" style="1" customWidth="1"/>
    <col min="2304" max="2304" width="0" style="1" hidden="1" customWidth="1"/>
    <col min="2305" max="2305" width="85.7109375" style="1" customWidth="1"/>
    <col min="2306" max="2307" width="0" style="1" hidden="1" customWidth="1"/>
    <col min="2308" max="2308" width="23.85546875" style="1" customWidth="1"/>
    <col min="2309" max="2559" width="9.140625" style="1" customWidth="1"/>
    <col min="2560" max="2560" width="0" style="1" hidden="1" customWidth="1"/>
    <col min="2561" max="2561" width="85.7109375" style="1" customWidth="1"/>
    <col min="2562" max="2563" width="0" style="1" hidden="1" customWidth="1"/>
    <col min="2564" max="2564" width="23.85546875" style="1" customWidth="1"/>
    <col min="2565" max="2815" width="9.140625" style="1" customWidth="1"/>
    <col min="2816" max="2816" width="0" style="1" hidden="1" customWidth="1"/>
    <col min="2817" max="2817" width="85.7109375" style="1" customWidth="1"/>
    <col min="2818" max="2819" width="0" style="1" hidden="1" customWidth="1"/>
    <col min="2820" max="2820" width="23.85546875" style="1" customWidth="1"/>
    <col min="2821" max="3071" width="9.140625" style="1" customWidth="1"/>
    <col min="3072" max="3072" width="0" style="1" hidden="1" customWidth="1"/>
    <col min="3073" max="3073" width="85.7109375" style="1" customWidth="1"/>
    <col min="3074" max="3075" width="0" style="1" hidden="1" customWidth="1"/>
    <col min="3076" max="3076" width="23.85546875" style="1" customWidth="1"/>
    <col min="3077" max="3327" width="9.140625" style="1" customWidth="1"/>
    <col min="3328" max="3328" width="0" style="1" hidden="1" customWidth="1"/>
    <col min="3329" max="3329" width="85.7109375" style="1" customWidth="1"/>
    <col min="3330" max="3331" width="0" style="1" hidden="1" customWidth="1"/>
    <col min="3332" max="3332" width="23.85546875" style="1" customWidth="1"/>
    <col min="3333" max="3583" width="9.140625" style="1" customWidth="1"/>
    <col min="3584" max="3584" width="0" style="1" hidden="1" customWidth="1"/>
    <col min="3585" max="3585" width="85.7109375" style="1" customWidth="1"/>
    <col min="3586" max="3587" width="0" style="1" hidden="1" customWidth="1"/>
    <col min="3588" max="3588" width="23.85546875" style="1" customWidth="1"/>
    <col min="3589" max="3839" width="9.140625" style="1" customWidth="1"/>
    <col min="3840" max="3840" width="0" style="1" hidden="1" customWidth="1"/>
    <col min="3841" max="3841" width="85.7109375" style="1" customWidth="1"/>
    <col min="3842" max="3843" width="0" style="1" hidden="1" customWidth="1"/>
    <col min="3844" max="3844" width="23.85546875" style="1" customWidth="1"/>
    <col min="3845" max="4095" width="9.140625" style="1" customWidth="1"/>
    <col min="4096" max="4096" width="0" style="1" hidden="1" customWidth="1"/>
    <col min="4097" max="4097" width="85.7109375" style="1" customWidth="1"/>
    <col min="4098" max="4099" width="0" style="1" hidden="1" customWidth="1"/>
    <col min="4100" max="4100" width="23.85546875" style="1" customWidth="1"/>
    <col min="4101" max="4351" width="9.140625" style="1" customWidth="1"/>
    <col min="4352" max="4352" width="0" style="1" hidden="1" customWidth="1"/>
    <col min="4353" max="4353" width="85.7109375" style="1" customWidth="1"/>
    <col min="4354" max="4355" width="0" style="1" hidden="1" customWidth="1"/>
    <col min="4356" max="4356" width="23.85546875" style="1" customWidth="1"/>
    <col min="4357" max="4607" width="9.140625" style="1" customWidth="1"/>
    <col min="4608" max="4608" width="0" style="1" hidden="1" customWidth="1"/>
    <col min="4609" max="4609" width="85.7109375" style="1" customWidth="1"/>
    <col min="4610" max="4611" width="0" style="1" hidden="1" customWidth="1"/>
    <col min="4612" max="4612" width="23.85546875" style="1" customWidth="1"/>
    <col min="4613" max="4863" width="9.140625" style="1" customWidth="1"/>
    <col min="4864" max="4864" width="0" style="1" hidden="1" customWidth="1"/>
    <col min="4865" max="4865" width="85.7109375" style="1" customWidth="1"/>
    <col min="4866" max="4867" width="0" style="1" hidden="1" customWidth="1"/>
    <col min="4868" max="4868" width="23.85546875" style="1" customWidth="1"/>
    <col min="4869" max="5119" width="9.140625" style="1" customWidth="1"/>
    <col min="5120" max="5120" width="0" style="1" hidden="1" customWidth="1"/>
    <col min="5121" max="5121" width="85.7109375" style="1" customWidth="1"/>
    <col min="5122" max="5123" width="0" style="1" hidden="1" customWidth="1"/>
    <col min="5124" max="5124" width="23.85546875" style="1" customWidth="1"/>
    <col min="5125" max="5375" width="9.140625" style="1" customWidth="1"/>
    <col min="5376" max="5376" width="0" style="1" hidden="1" customWidth="1"/>
    <col min="5377" max="5377" width="85.7109375" style="1" customWidth="1"/>
    <col min="5378" max="5379" width="0" style="1" hidden="1" customWidth="1"/>
    <col min="5380" max="5380" width="23.85546875" style="1" customWidth="1"/>
    <col min="5381" max="5631" width="9.140625" style="1" customWidth="1"/>
    <col min="5632" max="5632" width="0" style="1" hidden="1" customWidth="1"/>
    <col min="5633" max="5633" width="85.7109375" style="1" customWidth="1"/>
    <col min="5634" max="5635" width="0" style="1" hidden="1" customWidth="1"/>
    <col min="5636" max="5636" width="23.85546875" style="1" customWidth="1"/>
    <col min="5637" max="5887" width="9.140625" style="1" customWidth="1"/>
    <col min="5888" max="5888" width="0" style="1" hidden="1" customWidth="1"/>
    <col min="5889" max="5889" width="85.7109375" style="1" customWidth="1"/>
    <col min="5890" max="5891" width="0" style="1" hidden="1" customWidth="1"/>
    <col min="5892" max="5892" width="23.85546875" style="1" customWidth="1"/>
    <col min="5893" max="6143" width="9.140625" style="1" customWidth="1"/>
    <col min="6144" max="6144" width="0" style="1" hidden="1" customWidth="1"/>
    <col min="6145" max="6145" width="85.7109375" style="1" customWidth="1"/>
    <col min="6146" max="6147" width="0" style="1" hidden="1" customWidth="1"/>
    <col min="6148" max="6148" width="23.85546875" style="1" customWidth="1"/>
    <col min="6149" max="6399" width="9.140625" style="1" customWidth="1"/>
    <col min="6400" max="6400" width="0" style="1" hidden="1" customWidth="1"/>
    <col min="6401" max="6401" width="85.7109375" style="1" customWidth="1"/>
    <col min="6402" max="6403" width="0" style="1" hidden="1" customWidth="1"/>
    <col min="6404" max="6404" width="23.85546875" style="1" customWidth="1"/>
    <col min="6405" max="6655" width="9.140625" style="1" customWidth="1"/>
    <col min="6656" max="6656" width="0" style="1" hidden="1" customWidth="1"/>
    <col min="6657" max="6657" width="85.7109375" style="1" customWidth="1"/>
    <col min="6658" max="6659" width="0" style="1" hidden="1" customWidth="1"/>
    <col min="6660" max="6660" width="23.85546875" style="1" customWidth="1"/>
    <col min="6661" max="6911" width="9.140625" style="1" customWidth="1"/>
    <col min="6912" max="6912" width="0" style="1" hidden="1" customWidth="1"/>
    <col min="6913" max="6913" width="85.7109375" style="1" customWidth="1"/>
    <col min="6914" max="6915" width="0" style="1" hidden="1" customWidth="1"/>
    <col min="6916" max="6916" width="23.85546875" style="1" customWidth="1"/>
    <col min="6917" max="7167" width="9.140625" style="1" customWidth="1"/>
    <col min="7168" max="7168" width="0" style="1" hidden="1" customWidth="1"/>
    <col min="7169" max="7169" width="85.7109375" style="1" customWidth="1"/>
    <col min="7170" max="7171" width="0" style="1" hidden="1" customWidth="1"/>
    <col min="7172" max="7172" width="23.85546875" style="1" customWidth="1"/>
    <col min="7173" max="7423" width="9.140625" style="1" customWidth="1"/>
    <col min="7424" max="7424" width="0" style="1" hidden="1" customWidth="1"/>
    <col min="7425" max="7425" width="85.7109375" style="1" customWidth="1"/>
    <col min="7426" max="7427" width="0" style="1" hidden="1" customWidth="1"/>
    <col min="7428" max="7428" width="23.85546875" style="1" customWidth="1"/>
    <col min="7429" max="7679" width="9.140625" style="1" customWidth="1"/>
    <col min="7680" max="7680" width="0" style="1" hidden="1" customWidth="1"/>
    <col min="7681" max="7681" width="85.7109375" style="1" customWidth="1"/>
    <col min="7682" max="7683" width="0" style="1" hidden="1" customWidth="1"/>
    <col min="7684" max="7684" width="23.85546875" style="1" customWidth="1"/>
    <col min="7685" max="7935" width="9.140625" style="1" customWidth="1"/>
    <col min="7936" max="7936" width="0" style="1" hidden="1" customWidth="1"/>
    <col min="7937" max="7937" width="85.7109375" style="1" customWidth="1"/>
    <col min="7938" max="7939" width="0" style="1" hidden="1" customWidth="1"/>
    <col min="7940" max="7940" width="23.85546875" style="1" customWidth="1"/>
    <col min="7941" max="8191" width="9.140625" style="1" customWidth="1"/>
    <col min="8192" max="8192" width="0" style="1" hidden="1" customWidth="1"/>
    <col min="8193" max="8193" width="85.7109375" style="1" customWidth="1"/>
    <col min="8194" max="8195" width="0" style="1" hidden="1" customWidth="1"/>
    <col min="8196" max="8196" width="23.85546875" style="1" customWidth="1"/>
    <col min="8197" max="8447" width="9.140625" style="1" customWidth="1"/>
    <col min="8448" max="8448" width="0" style="1" hidden="1" customWidth="1"/>
    <col min="8449" max="8449" width="85.7109375" style="1" customWidth="1"/>
    <col min="8450" max="8451" width="0" style="1" hidden="1" customWidth="1"/>
    <col min="8452" max="8452" width="23.85546875" style="1" customWidth="1"/>
    <col min="8453" max="8703" width="9.140625" style="1" customWidth="1"/>
    <col min="8704" max="8704" width="0" style="1" hidden="1" customWidth="1"/>
    <col min="8705" max="8705" width="85.7109375" style="1" customWidth="1"/>
    <col min="8706" max="8707" width="0" style="1" hidden="1" customWidth="1"/>
    <col min="8708" max="8708" width="23.85546875" style="1" customWidth="1"/>
    <col min="8709" max="8959" width="9.140625" style="1" customWidth="1"/>
    <col min="8960" max="8960" width="0" style="1" hidden="1" customWidth="1"/>
    <col min="8961" max="8961" width="85.7109375" style="1" customWidth="1"/>
    <col min="8962" max="8963" width="0" style="1" hidden="1" customWidth="1"/>
    <col min="8964" max="8964" width="23.85546875" style="1" customWidth="1"/>
    <col min="8965" max="9215" width="9.140625" style="1" customWidth="1"/>
    <col min="9216" max="9216" width="0" style="1" hidden="1" customWidth="1"/>
    <col min="9217" max="9217" width="85.7109375" style="1" customWidth="1"/>
    <col min="9218" max="9219" width="0" style="1" hidden="1" customWidth="1"/>
    <col min="9220" max="9220" width="23.85546875" style="1" customWidth="1"/>
    <col min="9221" max="9471" width="9.140625" style="1" customWidth="1"/>
    <col min="9472" max="9472" width="0" style="1" hidden="1" customWidth="1"/>
    <col min="9473" max="9473" width="85.7109375" style="1" customWidth="1"/>
    <col min="9474" max="9475" width="0" style="1" hidden="1" customWidth="1"/>
    <col min="9476" max="9476" width="23.85546875" style="1" customWidth="1"/>
    <col min="9477" max="9727" width="9.140625" style="1" customWidth="1"/>
    <col min="9728" max="9728" width="0" style="1" hidden="1" customWidth="1"/>
    <col min="9729" max="9729" width="85.7109375" style="1" customWidth="1"/>
    <col min="9730" max="9731" width="0" style="1" hidden="1" customWidth="1"/>
    <col min="9732" max="9732" width="23.85546875" style="1" customWidth="1"/>
    <col min="9733" max="9983" width="9.140625" style="1" customWidth="1"/>
    <col min="9984" max="9984" width="0" style="1" hidden="1" customWidth="1"/>
    <col min="9985" max="9985" width="85.7109375" style="1" customWidth="1"/>
    <col min="9986" max="9987" width="0" style="1" hidden="1" customWidth="1"/>
    <col min="9988" max="9988" width="23.85546875" style="1" customWidth="1"/>
    <col min="9989" max="10239" width="9.140625" style="1" customWidth="1"/>
    <col min="10240" max="10240" width="0" style="1" hidden="1" customWidth="1"/>
    <col min="10241" max="10241" width="85.7109375" style="1" customWidth="1"/>
    <col min="10242" max="10243" width="0" style="1" hidden="1" customWidth="1"/>
    <col min="10244" max="10244" width="23.85546875" style="1" customWidth="1"/>
    <col min="10245" max="10495" width="9.140625" style="1" customWidth="1"/>
    <col min="10496" max="10496" width="0" style="1" hidden="1" customWidth="1"/>
    <col min="10497" max="10497" width="85.7109375" style="1" customWidth="1"/>
    <col min="10498" max="10499" width="0" style="1" hidden="1" customWidth="1"/>
    <col min="10500" max="10500" width="23.85546875" style="1" customWidth="1"/>
    <col min="10501" max="10751" width="9.140625" style="1" customWidth="1"/>
    <col min="10752" max="10752" width="0" style="1" hidden="1" customWidth="1"/>
    <col min="10753" max="10753" width="85.7109375" style="1" customWidth="1"/>
    <col min="10754" max="10755" width="0" style="1" hidden="1" customWidth="1"/>
    <col min="10756" max="10756" width="23.85546875" style="1" customWidth="1"/>
    <col min="10757" max="11007" width="9.140625" style="1" customWidth="1"/>
    <col min="11008" max="11008" width="0" style="1" hidden="1" customWidth="1"/>
    <col min="11009" max="11009" width="85.7109375" style="1" customWidth="1"/>
    <col min="11010" max="11011" width="0" style="1" hidden="1" customWidth="1"/>
    <col min="11012" max="11012" width="23.85546875" style="1" customWidth="1"/>
    <col min="11013" max="11263" width="9.140625" style="1" customWidth="1"/>
    <col min="11264" max="11264" width="0" style="1" hidden="1" customWidth="1"/>
    <col min="11265" max="11265" width="85.7109375" style="1" customWidth="1"/>
    <col min="11266" max="11267" width="0" style="1" hidden="1" customWidth="1"/>
    <col min="11268" max="11268" width="23.85546875" style="1" customWidth="1"/>
    <col min="11269" max="11519" width="9.140625" style="1" customWidth="1"/>
    <col min="11520" max="11520" width="0" style="1" hidden="1" customWidth="1"/>
    <col min="11521" max="11521" width="85.7109375" style="1" customWidth="1"/>
    <col min="11522" max="11523" width="0" style="1" hidden="1" customWidth="1"/>
    <col min="11524" max="11524" width="23.85546875" style="1" customWidth="1"/>
    <col min="11525" max="11775" width="9.140625" style="1" customWidth="1"/>
    <col min="11776" max="11776" width="0" style="1" hidden="1" customWidth="1"/>
    <col min="11777" max="11777" width="85.7109375" style="1" customWidth="1"/>
    <col min="11778" max="11779" width="0" style="1" hidden="1" customWidth="1"/>
    <col min="11780" max="11780" width="23.85546875" style="1" customWidth="1"/>
    <col min="11781" max="12031" width="9.140625" style="1" customWidth="1"/>
    <col min="12032" max="12032" width="0" style="1" hidden="1" customWidth="1"/>
    <col min="12033" max="12033" width="85.7109375" style="1" customWidth="1"/>
    <col min="12034" max="12035" width="0" style="1" hidden="1" customWidth="1"/>
    <col min="12036" max="12036" width="23.85546875" style="1" customWidth="1"/>
    <col min="12037" max="12287" width="9.140625" style="1" customWidth="1"/>
    <col min="12288" max="12288" width="0" style="1" hidden="1" customWidth="1"/>
    <col min="12289" max="12289" width="85.7109375" style="1" customWidth="1"/>
    <col min="12290" max="12291" width="0" style="1" hidden="1" customWidth="1"/>
    <col min="12292" max="12292" width="23.85546875" style="1" customWidth="1"/>
    <col min="12293" max="12543" width="9.140625" style="1" customWidth="1"/>
    <col min="12544" max="12544" width="0" style="1" hidden="1" customWidth="1"/>
    <col min="12545" max="12545" width="85.7109375" style="1" customWidth="1"/>
    <col min="12546" max="12547" width="0" style="1" hidden="1" customWidth="1"/>
    <col min="12548" max="12548" width="23.85546875" style="1" customWidth="1"/>
    <col min="12549" max="12799" width="9.140625" style="1" customWidth="1"/>
    <col min="12800" max="12800" width="0" style="1" hidden="1" customWidth="1"/>
    <col min="12801" max="12801" width="85.7109375" style="1" customWidth="1"/>
    <col min="12802" max="12803" width="0" style="1" hidden="1" customWidth="1"/>
    <col min="12804" max="12804" width="23.85546875" style="1" customWidth="1"/>
    <col min="12805" max="13055" width="9.140625" style="1" customWidth="1"/>
    <col min="13056" max="13056" width="0" style="1" hidden="1" customWidth="1"/>
    <col min="13057" max="13057" width="85.7109375" style="1" customWidth="1"/>
    <col min="13058" max="13059" width="0" style="1" hidden="1" customWidth="1"/>
    <col min="13060" max="13060" width="23.85546875" style="1" customWidth="1"/>
    <col min="13061" max="13311" width="9.140625" style="1" customWidth="1"/>
    <col min="13312" max="13312" width="0" style="1" hidden="1" customWidth="1"/>
    <col min="13313" max="13313" width="85.7109375" style="1" customWidth="1"/>
    <col min="13314" max="13315" width="0" style="1" hidden="1" customWidth="1"/>
    <col min="13316" max="13316" width="23.85546875" style="1" customWidth="1"/>
    <col min="13317" max="13567" width="9.140625" style="1" customWidth="1"/>
    <col min="13568" max="13568" width="0" style="1" hidden="1" customWidth="1"/>
    <col min="13569" max="13569" width="85.7109375" style="1" customWidth="1"/>
    <col min="13570" max="13571" width="0" style="1" hidden="1" customWidth="1"/>
    <col min="13572" max="13572" width="23.85546875" style="1" customWidth="1"/>
    <col min="13573" max="13823" width="9.140625" style="1" customWidth="1"/>
    <col min="13824" max="13824" width="0" style="1" hidden="1" customWidth="1"/>
    <col min="13825" max="13825" width="85.7109375" style="1" customWidth="1"/>
    <col min="13826" max="13827" width="0" style="1" hidden="1" customWidth="1"/>
    <col min="13828" max="13828" width="23.85546875" style="1" customWidth="1"/>
    <col min="13829" max="14079" width="9.140625" style="1" customWidth="1"/>
    <col min="14080" max="14080" width="0" style="1" hidden="1" customWidth="1"/>
    <col min="14081" max="14081" width="85.7109375" style="1" customWidth="1"/>
    <col min="14082" max="14083" width="0" style="1" hidden="1" customWidth="1"/>
    <col min="14084" max="14084" width="23.85546875" style="1" customWidth="1"/>
    <col min="14085" max="14335" width="9.140625" style="1" customWidth="1"/>
    <col min="14336" max="14336" width="0" style="1" hidden="1" customWidth="1"/>
    <col min="14337" max="14337" width="85.7109375" style="1" customWidth="1"/>
    <col min="14338" max="14339" width="0" style="1" hidden="1" customWidth="1"/>
    <col min="14340" max="14340" width="23.85546875" style="1" customWidth="1"/>
    <col min="14341" max="14591" width="9.140625" style="1" customWidth="1"/>
    <col min="14592" max="14592" width="0" style="1" hidden="1" customWidth="1"/>
    <col min="14593" max="14593" width="85.7109375" style="1" customWidth="1"/>
    <col min="14594" max="14595" width="0" style="1" hidden="1" customWidth="1"/>
    <col min="14596" max="14596" width="23.85546875" style="1" customWidth="1"/>
    <col min="14597" max="14847" width="9.140625" style="1" customWidth="1"/>
    <col min="14848" max="14848" width="0" style="1" hidden="1" customWidth="1"/>
    <col min="14849" max="14849" width="85.7109375" style="1" customWidth="1"/>
    <col min="14850" max="14851" width="0" style="1" hidden="1" customWidth="1"/>
    <col min="14852" max="14852" width="23.85546875" style="1" customWidth="1"/>
    <col min="14853" max="15103" width="9.140625" style="1" customWidth="1"/>
    <col min="15104" max="15104" width="0" style="1" hidden="1" customWidth="1"/>
    <col min="15105" max="15105" width="85.7109375" style="1" customWidth="1"/>
    <col min="15106" max="15107" width="0" style="1" hidden="1" customWidth="1"/>
    <col min="15108" max="15108" width="23.85546875" style="1" customWidth="1"/>
    <col min="15109" max="15359" width="9.140625" style="1" customWidth="1"/>
    <col min="15360" max="15360" width="0" style="1" hidden="1" customWidth="1"/>
    <col min="15361" max="15361" width="85.7109375" style="1" customWidth="1"/>
    <col min="15362" max="15363" width="0" style="1" hidden="1" customWidth="1"/>
    <col min="15364" max="15364" width="23.85546875" style="1" customWidth="1"/>
    <col min="15365" max="15615" width="9.140625" style="1" customWidth="1"/>
    <col min="15616" max="15616" width="0" style="1" hidden="1" customWidth="1"/>
    <col min="15617" max="15617" width="85.7109375" style="1" customWidth="1"/>
    <col min="15618" max="15619" width="0" style="1" hidden="1" customWidth="1"/>
    <col min="15620" max="15620" width="23.85546875" style="1" customWidth="1"/>
    <col min="15621" max="15871" width="9.140625" style="1" customWidth="1"/>
    <col min="15872" max="15872" width="0" style="1" hidden="1" customWidth="1"/>
    <col min="15873" max="15873" width="85.7109375" style="1" customWidth="1"/>
    <col min="15874" max="15875" width="0" style="1" hidden="1" customWidth="1"/>
    <col min="15876" max="15876" width="23.85546875" style="1" customWidth="1"/>
    <col min="15877" max="16127" width="9.140625" style="1" customWidth="1"/>
    <col min="16128" max="16128" width="0" style="1" hidden="1" customWidth="1"/>
    <col min="16129" max="16129" width="85.7109375" style="1" customWidth="1"/>
    <col min="16130" max="16131" width="0" style="1" hidden="1" customWidth="1"/>
    <col min="16132" max="16132" width="23.85546875" style="1" customWidth="1"/>
    <col min="16133" max="16384" width="9.140625" style="1" customWidth="1"/>
  </cols>
  <sheetData>
    <row r="1" spans="1:6" x14ac:dyDescent="0.2">
      <c r="A1" s="120"/>
      <c r="B1" s="120"/>
      <c r="C1" s="120"/>
      <c r="D1" s="120"/>
      <c r="F1" s="3"/>
    </row>
    <row r="2" spans="1:6" x14ac:dyDescent="0.2">
      <c r="A2" s="120"/>
      <c r="B2" s="120"/>
      <c r="C2" s="120"/>
      <c r="D2" s="120"/>
    </row>
    <row r="3" spans="1:6" x14ac:dyDescent="0.2">
      <c r="C3" s="3"/>
    </row>
    <row r="4" spans="1:6" ht="26.25" x14ac:dyDescent="0.2">
      <c r="A4" s="111" t="s">
        <v>233</v>
      </c>
      <c r="B4" s="111"/>
      <c r="C4" s="111"/>
      <c r="D4" s="111"/>
    </row>
    <row r="5" spans="1:6" x14ac:dyDescent="0.2">
      <c r="B5" s="4"/>
      <c r="C5" s="4"/>
      <c r="D5" s="5" t="s">
        <v>1</v>
      </c>
    </row>
    <row r="6" spans="1:6" ht="26.25" x14ac:dyDescent="0.2">
      <c r="A6" s="6" t="s">
        <v>2</v>
      </c>
      <c r="B6" s="117" t="s">
        <v>3</v>
      </c>
      <c r="C6" s="118"/>
      <c r="D6" s="6" t="s">
        <v>4</v>
      </c>
    </row>
    <row r="7" spans="1:6" ht="26.25" x14ac:dyDescent="0.2">
      <c r="A7" s="7" t="s">
        <v>5</v>
      </c>
      <c r="B7" s="35" t="s">
        <v>6</v>
      </c>
      <c r="C7" s="8" t="s">
        <v>7</v>
      </c>
      <c r="D7" s="7"/>
    </row>
    <row r="8" spans="1:6" ht="26.25" x14ac:dyDescent="0.2">
      <c r="A8" s="9" t="s">
        <v>234</v>
      </c>
      <c r="B8" s="10"/>
      <c r="C8" s="10"/>
      <c r="D8" s="26"/>
      <c r="E8" s="1">
        <v>1</v>
      </c>
    </row>
    <row r="9" spans="1:6" x14ac:dyDescent="0.2">
      <c r="A9" s="11"/>
      <c r="B9" s="12"/>
      <c r="C9" s="12"/>
      <c r="D9" s="27"/>
    </row>
    <row r="10" spans="1:6" x14ac:dyDescent="0.2">
      <c r="A10" s="13"/>
      <c r="C10" s="15"/>
      <c r="D10" s="28"/>
    </row>
    <row r="11" spans="1:6" x14ac:dyDescent="0.2">
      <c r="A11" s="20" t="s">
        <v>235</v>
      </c>
      <c r="B11" s="16"/>
      <c r="C11" s="16"/>
      <c r="D11" s="29"/>
      <c r="E11" s="1">
        <v>2</v>
      </c>
    </row>
    <row r="12" spans="1:6" x14ac:dyDescent="0.2">
      <c r="A12" s="21" t="s">
        <v>236</v>
      </c>
      <c r="B12" s="17"/>
      <c r="C12" s="17"/>
      <c r="D12" s="30"/>
      <c r="E12" s="1">
        <v>3</v>
      </c>
    </row>
    <row r="13" spans="1:6" x14ac:dyDescent="0.2">
      <c r="A13" s="22" t="s">
        <v>237</v>
      </c>
      <c r="B13" s="17"/>
      <c r="C13" s="17"/>
      <c r="D13" s="30"/>
      <c r="E13" s="1">
        <v>4</v>
      </c>
    </row>
    <row r="14" spans="1:6" x14ac:dyDescent="0.2">
      <c r="A14" s="23" t="s">
        <v>238</v>
      </c>
      <c r="B14" s="14"/>
      <c r="C14" s="14"/>
      <c r="D14" s="28"/>
      <c r="E14" s="1">
        <v>5</v>
      </c>
    </row>
    <row r="15" spans="1:6" x14ac:dyDescent="0.2">
      <c r="A15" s="24" t="s">
        <v>239</v>
      </c>
      <c r="B15" s="14"/>
      <c r="C15" s="14"/>
      <c r="D15" s="28"/>
      <c r="E15" s="1">
        <v>6</v>
      </c>
    </row>
    <row r="16" spans="1:6" x14ac:dyDescent="0.2">
      <c r="A16" s="25" t="s">
        <v>240</v>
      </c>
      <c r="B16" s="14"/>
      <c r="C16" s="14"/>
      <c r="D16" s="28"/>
      <c r="E16" s="1">
        <v>7</v>
      </c>
    </row>
    <row r="17" spans="1:7" x14ac:dyDescent="0.2">
      <c r="A17" s="33" t="s">
        <v>240</v>
      </c>
      <c r="B17" s="14"/>
      <c r="C17" s="14"/>
      <c r="D17" s="28"/>
      <c r="E17" s="1">
        <v>8</v>
      </c>
    </row>
    <row r="18" spans="1:7" x14ac:dyDescent="0.2">
      <c r="A18" s="34" t="s">
        <v>240</v>
      </c>
      <c r="B18" s="14"/>
      <c r="C18" s="14"/>
      <c r="D18" s="28"/>
      <c r="E18" s="1">
        <v>9</v>
      </c>
    </row>
    <row r="19" spans="1:7" x14ac:dyDescent="0.2">
      <c r="A19" s="18"/>
      <c r="B19" s="19"/>
      <c r="C19" s="19"/>
      <c r="D19" s="32"/>
    </row>
    <row r="20" spans="1:7" x14ac:dyDescent="0.2">
      <c r="D20" s="1" t="s">
        <v>241</v>
      </c>
    </row>
    <row r="21" spans="1:7" x14ac:dyDescent="0.2">
      <c r="A21" s="1">
        <v>2</v>
      </c>
      <c r="B21" s="2">
        <v>3</v>
      </c>
      <c r="C21" s="1">
        <v>4</v>
      </c>
      <c r="D21" s="1">
        <v>5</v>
      </c>
      <c r="E21" s="1">
        <v>6</v>
      </c>
      <c r="F21" s="1">
        <v>6</v>
      </c>
      <c r="G21" s="1">
        <v>7</v>
      </c>
    </row>
  </sheetData>
  <mergeCells count="4">
    <mergeCell ref="A1:D1"/>
    <mergeCell ref="A2:D2"/>
    <mergeCell ref="A4:D4"/>
    <mergeCell ref="B6:C6"/>
  </mergeCells>
  <pageMargins left="0.75" right="0.75" top="1" bottom="1" header="0.5" footer="0.5"/>
  <pageSetup paperSize="9" scale="8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ask3"/>
  <dimension ref="A1:G21"/>
  <sheetViews>
    <sheetView zoomScale="85" workbookViewId="0">
      <selection activeCell="A7" sqref="A6:A7"/>
    </sheetView>
  </sheetViews>
  <sheetFormatPr defaultRowHeight="23.25" outlineLevelCol="1" x14ac:dyDescent="0.2"/>
  <cols>
    <col min="1" max="1" width="85.7109375" style="1" customWidth="1"/>
    <col min="2" max="2" width="15.7109375" style="2" customWidth="1" outlineLevel="1"/>
    <col min="3" max="3" width="15.7109375" style="1" customWidth="1" outlineLevel="1"/>
    <col min="4" max="4" width="23.7109375" style="1" customWidth="1"/>
    <col min="5" max="5" width="9.140625" style="1" customWidth="1"/>
    <col min="6" max="6" width="108.7109375" style="1" customWidth="1"/>
    <col min="7" max="255" width="9.140625" style="1" customWidth="1"/>
    <col min="256" max="256" width="0" style="1" hidden="1" customWidth="1"/>
    <col min="257" max="257" width="85.7109375" style="1" customWidth="1"/>
    <col min="258" max="259" width="0" style="1" hidden="1" customWidth="1"/>
    <col min="260" max="260" width="23.85546875" style="1" customWidth="1"/>
    <col min="261" max="511" width="9.140625" style="1" customWidth="1"/>
    <col min="512" max="512" width="0" style="1" hidden="1" customWidth="1"/>
    <col min="513" max="513" width="85.7109375" style="1" customWidth="1"/>
    <col min="514" max="515" width="0" style="1" hidden="1" customWidth="1"/>
    <col min="516" max="516" width="23.85546875" style="1" customWidth="1"/>
    <col min="517" max="767" width="9.140625" style="1" customWidth="1"/>
    <col min="768" max="768" width="0" style="1" hidden="1" customWidth="1"/>
    <col min="769" max="769" width="85.7109375" style="1" customWidth="1"/>
    <col min="770" max="771" width="0" style="1" hidden="1" customWidth="1"/>
    <col min="772" max="772" width="23.85546875" style="1" customWidth="1"/>
    <col min="773" max="1023" width="9.140625" style="1" customWidth="1"/>
    <col min="1024" max="1024" width="0" style="1" hidden="1" customWidth="1"/>
    <col min="1025" max="1025" width="85.7109375" style="1" customWidth="1"/>
    <col min="1026" max="1027" width="0" style="1" hidden="1" customWidth="1"/>
    <col min="1028" max="1028" width="23.85546875" style="1" customWidth="1"/>
    <col min="1029" max="1279" width="9.140625" style="1" customWidth="1"/>
    <col min="1280" max="1280" width="0" style="1" hidden="1" customWidth="1"/>
    <col min="1281" max="1281" width="85.7109375" style="1" customWidth="1"/>
    <col min="1282" max="1283" width="0" style="1" hidden="1" customWidth="1"/>
    <col min="1284" max="1284" width="23.85546875" style="1" customWidth="1"/>
    <col min="1285" max="1535" width="9.140625" style="1" customWidth="1"/>
    <col min="1536" max="1536" width="0" style="1" hidden="1" customWidth="1"/>
    <col min="1537" max="1537" width="85.7109375" style="1" customWidth="1"/>
    <col min="1538" max="1539" width="0" style="1" hidden="1" customWidth="1"/>
    <col min="1540" max="1540" width="23.85546875" style="1" customWidth="1"/>
    <col min="1541" max="1791" width="9.140625" style="1" customWidth="1"/>
    <col min="1792" max="1792" width="0" style="1" hidden="1" customWidth="1"/>
    <col min="1793" max="1793" width="85.7109375" style="1" customWidth="1"/>
    <col min="1794" max="1795" width="0" style="1" hidden="1" customWidth="1"/>
    <col min="1796" max="1796" width="23.85546875" style="1" customWidth="1"/>
    <col min="1797" max="2047" width="9.140625" style="1" customWidth="1"/>
    <col min="2048" max="2048" width="0" style="1" hidden="1" customWidth="1"/>
    <col min="2049" max="2049" width="85.7109375" style="1" customWidth="1"/>
    <col min="2050" max="2051" width="0" style="1" hidden="1" customWidth="1"/>
    <col min="2052" max="2052" width="23.85546875" style="1" customWidth="1"/>
    <col min="2053" max="2303" width="9.140625" style="1" customWidth="1"/>
    <col min="2304" max="2304" width="0" style="1" hidden="1" customWidth="1"/>
    <col min="2305" max="2305" width="85.7109375" style="1" customWidth="1"/>
    <col min="2306" max="2307" width="0" style="1" hidden="1" customWidth="1"/>
    <col min="2308" max="2308" width="23.85546875" style="1" customWidth="1"/>
    <col min="2309" max="2559" width="9.140625" style="1" customWidth="1"/>
    <col min="2560" max="2560" width="0" style="1" hidden="1" customWidth="1"/>
    <col min="2561" max="2561" width="85.7109375" style="1" customWidth="1"/>
    <col min="2562" max="2563" width="0" style="1" hidden="1" customWidth="1"/>
    <col min="2564" max="2564" width="23.85546875" style="1" customWidth="1"/>
    <col min="2565" max="2815" width="9.140625" style="1" customWidth="1"/>
    <col min="2816" max="2816" width="0" style="1" hidden="1" customWidth="1"/>
    <col min="2817" max="2817" width="85.7109375" style="1" customWidth="1"/>
    <col min="2818" max="2819" width="0" style="1" hidden="1" customWidth="1"/>
    <col min="2820" max="2820" width="23.85546875" style="1" customWidth="1"/>
    <col min="2821" max="3071" width="9.140625" style="1" customWidth="1"/>
    <col min="3072" max="3072" width="0" style="1" hidden="1" customWidth="1"/>
    <col min="3073" max="3073" width="85.7109375" style="1" customWidth="1"/>
    <col min="3074" max="3075" width="0" style="1" hidden="1" customWidth="1"/>
    <col min="3076" max="3076" width="23.85546875" style="1" customWidth="1"/>
    <col min="3077" max="3327" width="9.140625" style="1" customWidth="1"/>
    <col min="3328" max="3328" width="0" style="1" hidden="1" customWidth="1"/>
    <col min="3329" max="3329" width="85.7109375" style="1" customWidth="1"/>
    <col min="3330" max="3331" width="0" style="1" hidden="1" customWidth="1"/>
    <col min="3332" max="3332" width="23.85546875" style="1" customWidth="1"/>
    <col min="3333" max="3583" width="9.140625" style="1" customWidth="1"/>
    <col min="3584" max="3584" width="0" style="1" hidden="1" customWidth="1"/>
    <col min="3585" max="3585" width="85.7109375" style="1" customWidth="1"/>
    <col min="3586" max="3587" width="0" style="1" hidden="1" customWidth="1"/>
    <col min="3588" max="3588" width="23.85546875" style="1" customWidth="1"/>
    <col min="3589" max="3839" width="9.140625" style="1" customWidth="1"/>
    <col min="3840" max="3840" width="0" style="1" hidden="1" customWidth="1"/>
    <col min="3841" max="3841" width="85.7109375" style="1" customWidth="1"/>
    <col min="3842" max="3843" width="0" style="1" hidden="1" customWidth="1"/>
    <col min="3844" max="3844" width="23.85546875" style="1" customWidth="1"/>
    <col min="3845" max="4095" width="9.140625" style="1" customWidth="1"/>
    <col min="4096" max="4096" width="0" style="1" hidden="1" customWidth="1"/>
    <col min="4097" max="4097" width="85.7109375" style="1" customWidth="1"/>
    <col min="4098" max="4099" width="0" style="1" hidden="1" customWidth="1"/>
    <col min="4100" max="4100" width="23.85546875" style="1" customWidth="1"/>
    <col min="4101" max="4351" width="9.140625" style="1" customWidth="1"/>
    <col min="4352" max="4352" width="0" style="1" hidden="1" customWidth="1"/>
    <col min="4353" max="4353" width="85.7109375" style="1" customWidth="1"/>
    <col min="4354" max="4355" width="0" style="1" hidden="1" customWidth="1"/>
    <col min="4356" max="4356" width="23.85546875" style="1" customWidth="1"/>
    <col min="4357" max="4607" width="9.140625" style="1" customWidth="1"/>
    <col min="4608" max="4608" width="0" style="1" hidden="1" customWidth="1"/>
    <col min="4609" max="4609" width="85.7109375" style="1" customWidth="1"/>
    <col min="4610" max="4611" width="0" style="1" hidden="1" customWidth="1"/>
    <col min="4612" max="4612" width="23.85546875" style="1" customWidth="1"/>
    <col min="4613" max="4863" width="9.140625" style="1" customWidth="1"/>
    <col min="4864" max="4864" width="0" style="1" hidden="1" customWidth="1"/>
    <col min="4865" max="4865" width="85.7109375" style="1" customWidth="1"/>
    <col min="4866" max="4867" width="0" style="1" hidden="1" customWidth="1"/>
    <col min="4868" max="4868" width="23.85546875" style="1" customWidth="1"/>
    <col min="4869" max="5119" width="9.140625" style="1" customWidth="1"/>
    <col min="5120" max="5120" width="0" style="1" hidden="1" customWidth="1"/>
    <col min="5121" max="5121" width="85.7109375" style="1" customWidth="1"/>
    <col min="5122" max="5123" width="0" style="1" hidden="1" customWidth="1"/>
    <col min="5124" max="5124" width="23.85546875" style="1" customWidth="1"/>
    <col min="5125" max="5375" width="9.140625" style="1" customWidth="1"/>
    <col min="5376" max="5376" width="0" style="1" hidden="1" customWidth="1"/>
    <col min="5377" max="5377" width="85.7109375" style="1" customWidth="1"/>
    <col min="5378" max="5379" width="0" style="1" hidden="1" customWidth="1"/>
    <col min="5380" max="5380" width="23.85546875" style="1" customWidth="1"/>
    <col min="5381" max="5631" width="9.140625" style="1" customWidth="1"/>
    <col min="5632" max="5632" width="0" style="1" hidden="1" customWidth="1"/>
    <col min="5633" max="5633" width="85.7109375" style="1" customWidth="1"/>
    <col min="5634" max="5635" width="0" style="1" hidden="1" customWidth="1"/>
    <col min="5636" max="5636" width="23.85546875" style="1" customWidth="1"/>
    <col min="5637" max="5887" width="9.140625" style="1" customWidth="1"/>
    <col min="5888" max="5888" width="0" style="1" hidden="1" customWidth="1"/>
    <col min="5889" max="5889" width="85.7109375" style="1" customWidth="1"/>
    <col min="5890" max="5891" width="0" style="1" hidden="1" customWidth="1"/>
    <col min="5892" max="5892" width="23.85546875" style="1" customWidth="1"/>
    <col min="5893" max="6143" width="9.140625" style="1" customWidth="1"/>
    <col min="6144" max="6144" width="0" style="1" hidden="1" customWidth="1"/>
    <col min="6145" max="6145" width="85.7109375" style="1" customWidth="1"/>
    <col min="6146" max="6147" width="0" style="1" hidden="1" customWidth="1"/>
    <col min="6148" max="6148" width="23.85546875" style="1" customWidth="1"/>
    <col min="6149" max="6399" width="9.140625" style="1" customWidth="1"/>
    <col min="6400" max="6400" width="0" style="1" hidden="1" customWidth="1"/>
    <col min="6401" max="6401" width="85.7109375" style="1" customWidth="1"/>
    <col min="6402" max="6403" width="0" style="1" hidden="1" customWidth="1"/>
    <col min="6404" max="6404" width="23.85546875" style="1" customWidth="1"/>
    <col min="6405" max="6655" width="9.140625" style="1" customWidth="1"/>
    <col min="6656" max="6656" width="0" style="1" hidden="1" customWidth="1"/>
    <col min="6657" max="6657" width="85.7109375" style="1" customWidth="1"/>
    <col min="6658" max="6659" width="0" style="1" hidden="1" customWidth="1"/>
    <col min="6660" max="6660" width="23.85546875" style="1" customWidth="1"/>
    <col min="6661" max="6911" width="9.140625" style="1" customWidth="1"/>
    <col min="6912" max="6912" width="0" style="1" hidden="1" customWidth="1"/>
    <col min="6913" max="6913" width="85.7109375" style="1" customWidth="1"/>
    <col min="6914" max="6915" width="0" style="1" hidden="1" customWidth="1"/>
    <col min="6916" max="6916" width="23.85546875" style="1" customWidth="1"/>
    <col min="6917" max="7167" width="9.140625" style="1" customWidth="1"/>
    <col min="7168" max="7168" width="0" style="1" hidden="1" customWidth="1"/>
    <col min="7169" max="7169" width="85.7109375" style="1" customWidth="1"/>
    <col min="7170" max="7171" width="0" style="1" hidden="1" customWidth="1"/>
    <col min="7172" max="7172" width="23.85546875" style="1" customWidth="1"/>
    <col min="7173" max="7423" width="9.140625" style="1" customWidth="1"/>
    <col min="7424" max="7424" width="0" style="1" hidden="1" customWidth="1"/>
    <col min="7425" max="7425" width="85.7109375" style="1" customWidth="1"/>
    <col min="7426" max="7427" width="0" style="1" hidden="1" customWidth="1"/>
    <col min="7428" max="7428" width="23.85546875" style="1" customWidth="1"/>
    <col min="7429" max="7679" width="9.140625" style="1" customWidth="1"/>
    <col min="7680" max="7680" width="0" style="1" hidden="1" customWidth="1"/>
    <col min="7681" max="7681" width="85.7109375" style="1" customWidth="1"/>
    <col min="7682" max="7683" width="0" style="1" hidden="1" customWidth="1"/>
    <col min="7684" max="7684" width="23.85546875" style="1" customWidth="1"/>
    <col min="7685" max="7935" width="9.140625" style="1" customWidth="1"/>
    <col min="7936" max="7936" width="0" style="1" hidden="1" customWidth="1"/>
    <col min="7937" max="7937" width="85.7109375" style="1" customWidth="1"/>
    <col min="7938" max="7939" width="0" style="1" hidden="1" customWidth="1"/>
    <col min="7940" max="7940" width="23.85546875" style="1" customWidth="1"/>
    <col min="7941" max="8191" width="9.140625" style="1" customWidth="1"/>
    <col min="8192" max="8192" width="0" style="1" hidden="1" customWidth="1"/>
    <col min="8193" max="8193" width="85.7109375" style="1" customWidth="1"/>
    <col min="8194" max="8195" width="0" style="1" hidden="1" customWidth="1"/>
    <col min="8196" max="8196" width="23.85546875" style="1" customWidth="1"/>
    <col min="8197" max="8447" width="9.140625" style="1" customWidth="1"/>
    <col min="8448" max="8448" width="0" style="1" hidden="1" customWidth="1"/>
    <col min="8449" max="8449" width="85.7109375" style="1" customWidth="1"/>
    <col min="8450" max="8451" width="0" style="1" hidden="1" customWidth="1"/>
    <col min="8452" max="8452" width="23.85546875" style="1" customWidth="1"/>
    <col min="8453" max="8703" width="9.140625" style="1" customWidth="1"/>
    <col min="8704" max="8704" width="0" style="1" hidden="1" customWidth="1"/>
    <col min="8705" max="8705" width="85.7109375" style="1" customWidth="1"/>
    <col min="8706" max="8707" width="0" style="1" hidden="1" customWidth="1"/>
    <col min="8708" max="8708" width="23.85546875" style="1" customWidth="1"/>
    <col min="8709" max="8959" width="9.140625" style="1" customWidth="1"/>
    <col min="8960" max="8960" width="0" style="1" hidden="1" customWidth="1"/>
    <col min="8961" max="8961" width="85.7109375" style="1" customWidth="1"/>
    <col min="8962" max="8963" width="0" style="1" hidden="1" customWidth="1"/>
    <col min="8964" max="8964" width="23.85546875" style="1" customWidth="1"/>
    <col min="8965" max="9215" width="9.140625" style="1" customWidth="1"/>
    <col min="9216" max="9216" width="0" style="1" hidden="1" customWidth="1"/>
    <col min="9217" max="9217" width="85.7109375" style="1" customWidth="1"/>
    <col min="9218" max="9219" width="0" style="1" hidden="1" customWidth="1"/>
    <col min="9220" max="9220" width="23.85546875" style="1" customWidth="1"/>
    <col min="9221" max="9471" width="9.140625" style="1" customWidth="1"/>
    <col min="9472" max="9472" width="0" style="1" hidden="1" customWidth="1"/>
    <col min="9473" max="9473" width="85.7109375" style="1" customWidth="1"/>
    <col min="9474" max="9475" width="0" style="1" hidden="1" customWidth="1"/>
    <col min="9476" max="9476" width="23.85546875" style="1" customWidth="1"/>
    <col min="9477" max="9727" width="9.140625" style="1" customWidth="1"/>
    <col min="9728" max="9728" width="0" style="1" hidden="1" customWidth="1"/>
    <col min="9729" max="9729" width="85.7109375" style="1" customWidth="1"/>
    <col min="9730" max="9731" width="0" style="1" hidden="1" customWidth="1"/>
    <col min="9732" max="9732" width="23.85546875" style="1" customWidth="1"/>
    <col min="9733" max="9983" width="9.140625" style="1" customWidth="1"/>
    <col min="9984" max="9984" width="0" style="1" hidden="1" customWidth="1"/>
    <col min="9985" max="9985" width="85.7109375" style="1" customWidth="1"/>
    <col min="9986" max="9987" width="0" style="1" hidden="1" customWidth="1"/>
    <col min="9988" max="9988" width="23.85546875" style="1" customWidth="1"/>
    <col min="9989" max="10239" width="9.140625" style="1" customWidth="1"/>
    <col min="10240" max="10240" width="0" style="1" hidden="1" customWidth="1"/>
    <col min="10241" max="10241" width="85.7109375" style="1" customWidth="1"/>
    <col min="10242" max="10243" width="0" style="1" hidden="1" customWidth="1"/>
    <col min="10244" max="10244" width="23.85546875" style="1" customWidth="1"/>
    <col min="10245" max="10495" width="9.140625" style="1" customWidth="1"/>
    <col min="10496" max="10496" width="0" style="1" hidden="1" customWidth="1"/>
    <col min="10497" max="10497" width="85.7109375" style="1" customWidth="1"/>
    <col min="10498" max="10499" width="0" style="1" hidden="1" customWidth="1"/>
    <col min="10500" max="10500" width="23.85546875" style="1" customWidth="1"/>
    <col min="10501" max="10751" width="9.140625" style="1" customWidth="1"/>
    <col min="10752" max="10752" width="0" style="1" hidden="1" customWidth="1"/>
    <col min="10753" max="10753" width="85.7109375" style="1" customWidth="1"/>
    <col min="10754" max="10755" width="0" style="1" hidden="1" customWidth="1"/>
    <col min="10756" max="10756" width="23.85546875" style="1" customWidth="1"/>
    <col min="10757" max="11007" width="9.140625" style="1" customWidth="1"/>
    <col min="11008" max="11008" width="0" style="1" hidden="1" customWidth="1"/>
    <col min="11009" max="11009" width="85.7109375" style="1" customWidth="1"/>
    <col min="11010" max="11011" width="0" style="1" hidden="1" customWidth="1"/>
    <col min="11012" max="11012" width="23.85546875" style="1" customWidth="1"/>
    <col min="11013" max="11263" width="9.140625" style="1" customWidth="1"/>
    <col min="11264" max="11264" width="0" style="1" hidden="1" customWidth="1"/>
    <col min="11265" max="11265" width="85.7109375" style="1" customWidth="1"/>
    <col min="11266" max="11267" width="0" style="1" hidden="1" customWidth="1"/>
    <col min="11268" max="11268" width="23.85546875" style="1" customWidth="1"/>
    <col min="11269" max="11519" width="9.140625" style="1" customWidth="1"/>
    <col min="11520" max="11520" width="0" style="1" hidden="1" customWidth="1"/>
    <col min="11521" max="11521" width="85.7109375" style="1" customWidth="1"/>
    <col min="11522" max="11523" width="0" style="1" hidden="1" customWidth="1"/>
    <col min="11524" max="11524" width="23.85546875" style="1" customWidth="1"/>
    <col min="11525" max="11775" width="9.140625" style="1" customWidth="1"/>
    <col min="11776" max="11776" width="0" style="1" hidden="1" customWidth="1"/>
    <col min="11777" max="11777" width="85.7109375" style="1" customWidth="1"/>
    <col min="11778" max="11779" width="0" style="1" hidden="1" customWidth="1"/>
    <col min="11780" max="11780" width="23.85546875" style="1" customWidth="1"/>
    <col min="11781" max="12031" width="9.140625" style="1" customWidth="1"/>
    <col min="12032" max="12032" width="0" style="1" hidden="1" customWidth="1"/>
    <col min="12033" max="12033" width="85.7109375" style="1" customWidth="1"/>
    <col min="12034" max="12035" width="0" style="1" hidden="1" customWidth="1"/>
    <col min="12036" max="12036" width="23.85546875" style="1" customWidth="1"/>
    <col min="12037" max="12287" width="9.140625" style="1" customWidth="1"/>
    <col min="12288" max="12288" width="0" style="1" hidden="1" customWidth="1"/>
    <col min="12289" max="12289" width="85.7109375" style="1" customWidth="1"/>
    <col min="12290" max="12291" width="0" style="1" hidden="1" customWidth="1"/>
    <col min="12292" max="12292" width="23.85546875" style="1" customWidth="1"/>
    <col min="12293" max="12543" width="9.140625" style="1" customWidth="1"/>
    <col min="12544" max="12544" width="0" style="1" hidden="1" customWidth="1"/>
    <col min="12545" max="12545" width="85.7109375" style="1" customWidth="1"/>
    <col min="12546" max="12547" width="0" style="1" hidden="1" customWidth="1"/>
    <col min="12548" max="12548" width="23.85546875" style="1" customWidth="1"/>
    <col min="12549" max="12799" width="9.140625" style="1" customWidth="1"/>
    <col min="12800" max="12800" width="0" style="1" hidden="1" customWidth="1"/>
    <col min="12801" max="12801" width="85.7109375" style="1" customWidth="1"/>
    <col min="12802" max="12803" width="0" style="1" hidden="1" customWidth="1"/>
    <col min="12804" max="12804" width="23.85546875" style="1" customWidth="1"/>
    <col min="12805" max="13055" width="9.140625" style="1" customWidth="1"/>
    <col min="13056" max="13056" width="0" style="1" hidden="1" customWidth="1"/>
    <col min="13057" max="13057" width="85.7109375" style="1" customWidth="1"/>
    <col min="13058" max="13059" width="0" style="1" hidden="1" customWidth="1"/>
    <col min="13060" max="13060" width="23.85546875" style="1" customWidth="1"/>
    <col min="13061" max="13311" width="9.140625" style="1" customWidth="1"/>
    <col min="13312" max="13312" width="0" style="1" hidden="1" customWidth="1"/>
    <col min="13313" max="13313" width="85.7109375" style="1" customWidth="1"/>
    <col min="13314" max="13315" width="0" style="1" hidden="1" customWidth="1"/>
    <col min="13316" max="13316" width="23.85546875" style="1" customWidth="1"/>
    <col min="13317" max="13567" width="9.140625" style="1" customWidth="1"/>
    <col min="13568" max="13568" width="0" style="1" hidden="1" customWidth="1"/>
    <col min="13569" max="13569" width="85.7109375" style="1" customWidth="1"/>
    <col min="13570" max="13571" width="0" style="1" hidden="1" customWidth="1"/>
    <col min="13572" max="13572" width="23.85546875" style="1" customWidth="1"/>
    <col min="13573" max="13823" width="9.140625" style="1" customWidth="1"/>
    <col min="13824" max="13824" width="0" style="1" hidden="1" customWidth="1"/>
    <col min="13825" max="13825" width="85.7109375" style="1" customWidth="1"/>
    <col min="13826" max="13827" width="0" style="1" hidden="1" customWidth="1"/>
    <col min="13828" max="13828" width="23.85546875" style="1" customWidth="1"/>
    <col min="13829" max="14079" width="9.140625" style="1" customWidth="1"/>
    <col min="14080" max="14080" width="0" style="1" hidden="1" customWidth="1"/>
    <col min="14081" max="14081" width="85.7109375" style="1" customWidth="1"/>
    <col min="14082" max="14083" width="0" style="1" hidden="1" customWidth="1"/>
    <col min="14084" max="14084" width="23.85546875" style="1" customWidth="1"/>
    <col min="14085" max="14335" width="9.140625" style="1" customWidth="1"/>
    <col min="14336" max="14336" width="0" style="1" hidden="1" customWidth="1"/>
    <col min="14337" max="14337" width="85.7109375" style="1" customWidth="1"/>
    <col min="14338" max="14339" width="0" style="1" hidden="1" customWidth="1"/>
    <col min="14340" max="14340" width="23.85546875" style="1" customWidth="1"/>
    <col min="14341" max="14591" width="9.140625" style="1" customWidth="1"/>
    <col min="14592" max="14592" width="0" style="1" hidden="1" customWidth="1"/>
    <col min="14593" max="14593" width="85.7109375" style="1" customWidth="1"/>
    <col min="14594" max="14595" width="0" style="1" hidden="1" customWidth="1"/>
    <col min="14596" max="14596" width="23.85546875" style="1" customWidth="1"/>
    <col min="14597" max="14847" width="9.140625" style="1" customWidth="1"/>
    <col min="14848" max="14848" width="0" style="1" hidden="1" customWidth="1"/>
    <col min="14849" max="14849" width="85.7109375" style="1" customWidth="1"/>
    <col min="14850" max="14851" width="0" style="1" hidden="1" customWidth="1"/>
    <col min="14852" max="14852" width="23.85546875" style="1" customWidth="1"/>
    <col min="14853" max="15103" width="9.140625" style="1" customWidth="1"/>
    <col min="15104" max="15104" width="0" style="1" hidden="1" customWidth="1"/>
    <col min="15105" max="15105" width="85.7109375" style="1" customWidth="1"/>
    <col min="15106" max="15107" width="0" style="1" hidden="1" customWidth="1"/>
    <col min="15108" max="15108" width="23.85546875" style="1" customWidth="1"/>
    <col min="15109" max="15359" width="9.140625" style="1" customWidth="1"/>
    <col min="15360" max="15360" width="0" style="1" hidden="1" customWidth="1"/>
    <col min="15361" max="15361" width="85.7109375" style="1" customWidth="1"/>
    <col min="15362" max="15363" width="0" style="1" hidden="1" customWidth="1"/>
    <col min="15364" max="15364" width="23.85546875" style="1" customWidth="1"/>
    <col min="15365" max="15615" width="9.140625" style="1" customWidth="1"/>
    <col min="15616" max="15616" width="0" style="1" hidden="1" customWidth="1"/>
    <col min="15617" max="15617" width="85.7109375" style="1" customWidth="1"/>
    <col min="15618" max="15619" width="0" style="1" hidden="1" customWidth="1"/>
    <col min="15620" max="15620" width="23.85546875" style="1" customWidth="1"/>
    <col min="15621" max="15871" width="9.140625" style="1" customWidth="1"/>
    <col min="15872" max="15872" width="0" style="1" hidden="1" customWidth="1"/>
    <col min="15873" max="15873" width="85.7109375" style="1" customWidth="1"/>
    <col min="15874" max="15875" width="0" style="1" hidden="1" customWidth="1"/>
    <col min="15876" max="15876" width="23.85546875" style="1" customWidth="1"/>
    <col min="15877" max="16127" width="9.140625" style="1" customWidth="1"/>
    <col min="16128" max="16128" width="0" style="1" hidden="1" customWidth="1"/>
    <col min="16129" max="16129" width="85.7109375" style="1" customWidth="1"/>
    <col min="16130" max="16131" width="0" style="1" hidden="1" customWidth="1"/>
    <col min="16132" max="16132" width="23.85546875" style="1" customWidth="1"/>
    <col min="16133" max="16384" width="9.140625" style="1" customWidth="1"/>
  </cols>
  <sheetData>
    <row r="1" spans="1:6" x14ac:dyDescent="0.2">
      <c r="A1" s="120"/>
      <c r="B1" s="120"/>
      <c r="C1" s="120"/>
      <c r="D1" s="120"/>
      <c r="F1" s="3"/>
    </row>
    <row r="2" spans="1:6" x14ac:dyDescent="0.2">
      <c r="A2" s="120"/>
      <c r="B2" s="120"/>
      <c r="C2" s="120"/>
      <c r="D2" s="120"/>
    </row>
    <row r="3" spans="1:6" x14ac:dyDescent="0.2">
      <c r="C3" s="3"/>
    </row>
    <row r="4" spans="1:6" ht="26.25" x14ac:dyDescent="0.2">
      <c r="A4" s="111" t="s">
        <v>233</v>
      </c>
      <c r="B4" s="111"/>
      <c r="C4" s="111"/>
      <c r="D4" s="111"/>
    </row>
    <row r="5" spans="1:6" x14ac:dyDescent="0.2">
      <c r="B5" s="4"/>
      <c r="C5" s="4"/>
      <c r="D5" s="5" t="s">
        <v>1</v>
      </c>
    </row>
    <row r="6" spans="1:6" ht="26.25" x14ac:dyDescent="0.2">
      <c r="A6" s="6" t="s">
        <v>2</v>
      </c>
      <c r="B6" s="117" t="s">
        <v>3</v>
      </c>
      <c r="C6" s="118"/>
      <c r="D6" s="6" t="s">
        <v>4</v>
      </c>
    </row>
    <row r="7" spans="1:6" ht="26.25" x14ac:dyDescent="0.2">
      <c r="A7" s="7" t="s">
        <v>5</v>
      </c>
      <c r="B7" s="35" t="s">
        <v>6</v>
      </c>
      <c r="C7" s="8" t="s">
        <v>7</v>
      </c>
      <c r="D7" s="7"/>
    </row>
    <row r="8" spans="1:6" ht="26.25" x14ac:dyDescent="0.2">
      <c r="A8" s="9" t="s">
        <v>234</v>
      </c>
      <c r="B8" s="10"/>
      <c r="C8" s="10"/>
      <c r="D8" s="26"/>
      <c r="E8" s="1">
        <v>1</v>
      </c>
    </row>
    <row r="9" spans="1:6" x14ac:dyDescent="0.2">
      <c r="A9" s="11"/>
      <c r="B9" s="12"/>
      <c r="C9" s="12"/>
      <c r="D9" s="27"/>
    </row>
    <row r="10" spans="1:6" x14ac:dyDescent="0.2">
      <c r="A10" s="13"/>
      <c r="B10" s="14"/>
      <c r="C10" s="15"/>
      <c r="D10" s="28"/>
    </row>
    <row r="11" spans="1:6" x14ac:dyDescent="0.2">
      <c r="A11" s="20" t="s">
        <v>235</v>
      </c>
      <c r="B11" s="16"/>
      <c r="C11" s="16"/>
      <c r="D11" s="29"/>
      <c r="E11" s="1">
        <v>2</v>
      </c>
    </row>
    <row r="12" spans="1:6" x14ac:dyDescent="0.2">
      <c r="A12" s="21" t="s">
        <v>236</v>
      </c>
      <c r="B12" s="17"/>
      <c r="C12" s="17"/>
      <c r="D12" s="30"/>
      <c r="E12" s="1">
        <v>3</v>
      </c>
    </row>
    <row r="13" spans="1:6" x14ac:dyDescent="0.2">
      <c r="A13" s="22" t="s">
        <v>237</v>
      </c>
      <c r="B13" s="17"/>
      <c r="C13" s="17"/>
      <c r="D13" s="30"/>
      <c r="E13" s="1">
        <v>4</v>
      </c>
    </row>
    <row r="14" spans="1:6" x14ac:dyDescent="0.2">
      <c r="A14" s="23" t="s">
        <v>238</v>
      </c>
      <c r="B14" s="14"/>
      <c r="C14" s="14"/>
      <c r="D14" s="28"/>
      <c r="E14" s="1">
        <v>5</v>
      </c>
    </row>
    <row r="15" spans="1:6" x14ac:dyDescent="0.2">
      <c r="A15" s="24" t="s">
        <v>239</v>
      </c>
      <c r="B15" s="14"/>
      <c r="C15" s="14"/>
      <c r="D15" s="28"/>
      <c r="E15" s="1">
        <v>6</v>
      </c>
    </row>
    <row r="16" spans="1:6" x14ac:dyDescent="0.2">
      <c r="A16" s="25" t="s">
        <v>240</v>
      </c>
      <c r="B16" s="14"/>
      <c r="C16" s="14"/>
      <c r="D16" s="28"/>
      <c r="E16" s="1">
        <v>7</v>
      </c>
    </row>
    <row r="17" spans="1:7" x14ac:dyDescent="0.2">
      <c r="D17" s="31"/>
    </row>
    <row r="18" spans="1:7" x14ac:dyDescent="0.2">
      <c r="D18" s="31"/>
    </row>
    <row r="19" spans="1:7" x14ac:dyDescent="0.2">
      <c r="A19" s="18"/>
      <c r="B19" s="36"/>
      <c r="C19" s="19"/>
      <c r="D19" s="32"/>
    </row>
    <row r="20" spans="1:7" x14ac:dyDescent="0.2">
      <c r="D20" s="1" t="s">
        <v>241</v>
      </c>
    </row>
    <row r="21" spans="1:7" x14ac:dyDescent="0.2">
      <c r="A21" s="1">
        <v>2</v>
      </c>
      <c r="B21" s="2">
        <v>3</v>
      </c>
      <c r="C21" s="1">
        <v>4</v>
      </c>
      <c r="D21" s="1">
        <v>5</v>
      </c>
      <c r="E21" s="1">
        <v>6</v>
      </c>
      <c r="F21" s="1">
        <v>6</v>
      </c>
      <c r="G21" s="1">
        <v>7</v>
      </c>
    </row>
  </sheetData>
  <mergeCells count="4">
    <mergeCell ref="A4:D4"/>
    <mergeCell ref="B6:C6"/>
    <mergeCell ref="A1:D1"/>
    <mergeCell ref="A2:D2"/>
  </mergeCells>
  <pageMargins left="0.75" right="0.75" top="1" bottom="1" header="0.5" footer="0.5"/>
  <pageSetup paperSize="9" scale="8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7:C30"/>
  <sheetViews>
    <sheetView workbookViewId="0">
      <selection activeCell="C30" sqref="C30"/>
    </sheetView>
  </sheetViews>
  <sheetFormatPr defaultRowHeight="23.25" x14ac:dyDescent="0.35"/>
  <cols>
    <col min="3" max="3" width="28.42578125" style="52" customWidth="1"/>
  </cols>
  <sheetData>
    <row r="7" spans="3:3" ht="26.25" x14ac:dyDescent="0.2">
      <c r="C7" s="51">
        <v>9994000</v>
      </c>
    </row>
    <row r="8" spans="3:3" x14ac:dyDescent="0.35">
      <c r="C8" s="52">
        <v>5589000</v>
      </c>
    </row>
    <row r="9" spans="3:3" x14ac:dyDescent="0.35">
      <c r="C9" s="52">
        <f>SUM(C7:C8)</f>
        <v>15583000</v>
      </c>
    </row>
    <row r="11" spans="3:3" x14ac:dyDescent="0.35">
      <c r="C11" s="52">
        <v>219926100</v>
      </c>
    </row>
    <row r="12" spans="3:3" x14ac:dyDescent="0.35">
      <c r="C12" s="52">
        <v>1558300000</v>
      </c>
    </row>
    <row r="14" spans="3:3" x14ac:dyDescent="0.35">
      <c r="C14" s="52">
        <f>C12/C11</f>
        <v>7.0855619228459013</v>
      </c>
    </row>
    <row r="16" spans="3:3" x14ac:dyDescent="0.35">
      <c r="C16" s="52">
        <v>42000000</v>
      </c>
    </row>
    <row r="17" spans="3:3" x14ac:dyDescent="0.35">
      <c r="C17" s="52">
        <v>26400000</v>
      </c>
    </row>
    <row r="18" spans="3:3" x14ac:dyDescent="0.35">
      <c r="C18" s="52">
        <f>SUM(C16:C17)</f>
        <v>68400000</v>
      </c>
    </row>
    <row r="22" spans="3:3" x14ac:dyDescent="0.35">
      <c r="C22" s="52">
        <v>27870000</v>
      </c>
    </row>
    <row r="23" spans="3:3" x14ac:dyDescent="0.35">
      <c r="C23" s="52">
        <v>17610000</v>
      </c>
    </row>
    <row r="24" spans="3:3" x14ac:dyDescent="0.35">
      <c r="C24" s="52">
        <f>SUM(C22:C23)</f>
        <v>45480000</v>
      </c>
    </row>
    <row r="28" spans="3:3" x14ac:dyDescent="0.35">
      <c r="C28" s="52">
        <v>25990000</v>
      </c>
    </row>
    <row r="29" spans="3:3" x14ac:dyDescent="0.35">
      <c r="C29" s="52">
        <v>5589000</v>
      </c>
    </row>
    <row r="30" spans="3:3" x14ac:dyDescent="0.35">
      <c r="C30" s="52">
        <f>SUM(C28:C29)</f>
        <v>31579000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outlinePr summaryBelow="0"/>
  </sheetPr>
  <dimension ref="A1:H212"/>
  <sheetViews>
    <sheetView view="pageBreakPreview" topLeftCell="A67" zoomScale="72" zoomScaleNormal="99" zoomScaleSheetLayoutView="72" workbookViewId="0">
      <selection activeCell="H190" sqref="H190"/>
    </sheetView>
  </sheetViews>
  <sheetFormatPr defaultRowHeight="23.25" outlineLevelRow="5" outlineLevelCol="1" x14ac:dyDescent="0.2"/>
  <cols>
    <col min="1" max="1" width="83.28515625" style="1" customWidth="1"/>
    <col min="2" max="2" width="15.7109375" style="2" hidden="1" customWidth="1" outlineLevel="1"/>
    <col min="3" max="3" width="15.7109375" style="1" hidden="1" customWidth="1" outlineLevel="1"/>
    <col min="4" max="4" width="17.5703125" style="1" customWidth="1" collapsed="1"/>
    <col min="5" max="5" width="0" style="1" hidden="1" customWidth="1"/>
    <col min="6" max="6" width="108.7109375" style="1" hidden="1" customWidth="1"/>
    <col min="7" max="7" width="21.85546875" style="1" customWidth="1"/>
    <col min="8" max="8" width="37.5703125" style="84" customWidth="1"/>
    <col min="9" max="255" width="9.140625" style="1" customWidth="1"/>
    <col min="256" max="256" width="0" style="1" hidden="1" customWidth="1"/>
    <col min="257" max="257" width="85.7109375" style="1" customWidth="1"/>
    <col min="258" max="259" width="0" style="1" hidden="1" customWidth="1"/>
    <col min="260" max="260" width="23.85546875" style="1" customWidth="1"/>
    <col min="261" max="511" width="9.140625" style="1" customWidth="1"/>
    <col min="512" max="512" width="0" style="1" hidden="1" customWidth="1"/>
    <col min="513" max="513" width="85.7109375" style="1" customWidth="1"/>
    <col min="514" max="515" width="0" style="1" hidden="1" customWidth="1"/>
    <col min="516" max="516" width="23.85546875" style="1" customWidth="1"/>
    <col min="517" max="767" width="9.140625" style="1" customWidth="1"/>
    <col min="768" max="768" width="0" style="1" hidden="1" customWidth="1"/>
    <col min="769" max="769" width="85.7109375" style="1" customWidth="1"/>
    <col min="770" max="771" width="0" style="1" hidden="1" customWidth="1"/>
    <col min="772" max="772" width="23.85546875" style="1" customWidth="1"/>
    <col min="773" max="1023" width="9.140625" style="1" customWidth="1"/>
    <col min="1024" max="1024" width="0" style="1" hidden="1" customWidth="1"/>
    <col min="1025" max="1025" width="85.7109375" style="1" customWidth="1"/>
    <col min="1026" max="1027" width="0" style="1" hidden="1" customWidth="1"/>
    <col min="1028" max="1028" width="23.85546875" style="1" customWidth="1"/>
    <col min="1029" max="1279" width="9.140625" style="1" customWidth="1"/>
    <col min="1280" max="1280" width="0" style="1" hidden="1" customWidth="1"/>
    <col min="1281" max="1281" width="85.7109375" style="1" customWidth="1"/>
    <col min="1282" max="1283" width="0" style="1" hidden="1" customWidth="1"/>
    <col min="1284" max="1284" width="23.85546875" style="1" customWidth="1"/>
    <col min="1285" max="1535" width="9.140625" style="1" customWidth="1"/>
    <col min="1536" max="1536" width="0" style="1" hidden="1" customWidth="1"/>
    <col min="1537" max="1537" width="85.7109375" style="1" customWidth="1"/>
    <col min="1538" max="1539" width="0" style="1" hidden="1" customWidth="1"/>
    <col min="1540" max="1540" width="23.85546875" style="1" customWidth="1"/>
    <col min="1541" max="1791" width="9.140625" style="1" customWidth="1"/>
    <col min="1792" max="1792" width="0" style="1" hidden="1" customWidth="1"/>
    <col min="1793" max="1793" width="85.7109375" style="1" customWidth="1"/>
    <col min="1794" max="1795" width="0" style="1" hidden="1" customWidth="1"/>
    <col min="1796" max="1796" width="23.85546875" style="1" customWidth="1"/>
    <col min="1797" max="2047" width="9.140625" style="1" customWidth="1"/>
    <col min="2048" max="2048" width="0" style="1" hidden="1" customWidth="1"/>
    <col min="2049" max="2049" width="85.7109375" style="1" customWidth="1"/>
    <col min="2050" max="2051" width="0" style="1" hidden="1" customWidth="1"/>
    <col min="2052" max="2052" width="23.85546875" style="1" customWidth="1"/>
    <col min="2053" max="2303" width="9.140625" style="1" customWidth="1"/>
    <col min="2304" max="2304" width="0" style="1" hidden="1" customWidth="1"/>
    <col min="2305" max="2305" width="85.7109375" style="1" customWidth="1"/>
    <col min="2306" max="2307" width="0" style="1" hidden="1" customWidth="1"/>
    <col min="2308" max="2308" width="23.85546875" style="1" customWidth="1"/>
    <col min="2309" max="2559" width="9.140625" style="1" customWidth="1"/>
    <col min="2560" max="2560" width="0" style="1" hidden="1" customWidth="1"/>
    <col min="2561" max="2561" width="85.7109375" style="1" customWidth="1"/>
    <col min="2562" max="2563" width="0" style="1" hidden="1" customWidth="1"/>
    <col min="2564" max="2564" width="23.85546875" style="1" customWidth="1"/>
    <col min="2565" max="2815" width="9.140625" style="1" customWidth="1"/>
    <col min="2816" max="2816" width="0" style="1" hidden="1" customWidth="1"/>
    <col min="2817" max="2817" width="85.7109375" style="1" customWidth="1"/>
    <col min="2818" max="2819" width="0" style="1" hidden="1" customWidth="1"/>
    <col min="2820" max="2820" width="23.85546875" style="1" customWidth="1"/>
    <col min="2821" max="3071" width="9.140625" style="1" customWidth="1"/>
    <col min="3072" max="3072" width="0" style="1" hidden="1" customWidth="1"/>
    <col min="3073" max="3073" width="85.7109375" style="1" customWidth="1"/>
    <col min="3074" max="3075" width="0" style="1" hidden="1" customWidth="1"/>
    <col min="3076" max="3076" width="23.85546875" style="1" customWidth="1"/>
    <col min="3077" max="3327" width="9.140625" style="1" customWidth="1"/>
    <col min="3328" max="3328" width="0" style="1" hidden="1" customWidth="1"/>
    <col min="3329" max="3329" width="85.7109375" style="1" customWidth="1"/>
    <col min="3330" max="3331" width="0" style="1" hidden="1" customWidth="1"/>
    <col min="3332" max="3332" width="23.85546875" style="1" customWidth="1"/>
    <col min="3333" max="3583" width="9.140625" style="1" customWidth="1"/>
    <col min="3584" max="3584" width="0" style="1" hidden="1" customWidth="1"/>
    <col min="3585" max="3585" width="85.7109375" style="1" customWidth="1"/>
    <col min="3586" max="3587" width="0" style="1" hidden="1" customWidth="1"/>
    <col min="3588" max="3588" width="23.85546875" style="1" customWidth="1"/>
    <col min="3589" max="3839" width="9.140625" style="1" customWidth="1"/>
    <col min="3840" max="3840" width="0" style="1" hidden="1" customWidth="1"/>
    <col min="3841" max="3841" width="85.7109375" style="1" customWidth="1"/>
    <col min="3842" max="3843" width="0" style="1" hidden="1" customWidth="1"/>
    <col min="3844" max="3844" width="23.85546875" style="1" customWidth="1"/>
    <col min="3845" max="4095" width="9.140625" style="1" customWidth="1"/>
    <col min="4096" max="4096" width="0" style="1" hidden="1" customWidth="1"/>
    <col min="4097" max="4097" width="85.7109375" style="1" customWidth="1"/>
    <col min="4098" max="4099" width="0" style="1" hidden="1" customWidth="1"/>
    <col min="4100" max="4100" width="23.85546875" style="1" customWidth="1"/>
    <col min="4101" max="4351" width="9.140625" style="1" customWidth="1"/>
    <col min="4352" max="4352" width="0" style="1" hidden="1" customWidth="1"/>
    <col min="4353" max="4353" width="85.7109375" style="1" customWidth="1"/>
    <col min="4354" max="4355" width="0" style="1" hidden="1" customWidth="1"/>
    <col min="4356" max="4356" width="23.85546875" style="1" customWidth="1"/>
    <col min="4357" max="4607" width="9.140625" style="1" customWidth="1"/>
    <col min="4608" max="4608" width="0" style="1" hidden="1" customWidth="1"/>
    <col min="4609" max="4609" width="85.7109375" style="1" customWidth="1"/>
    <col min="4610" max="4611" width="0" style="1" hidden="1" customWidth="1"/>
    <col min="4612" max="4612" width="23.85546875" style="1" customWidth="1"/>
    <col min="4613" max="4863" width="9.140625" style="1" customWidth="1"/>
    <col min="4864" max="4864" width="0" style="1" hidden="1" customWidth="1"/>
    <col min="4865" max="4865" width="85.7109375" style="1" customWidth="1"/>
    <col min="4866" max="4867" width="0" style="1" hidden="1" customWidth="1"/>
    <col min="4868" max="4868" width="23.85546875" style="1" customWidth="1"/>
    <col min="4869" max="5119" width="9.140625" style="1" customWidth="1"/>
    <col min="5120" max="5120" width="0" style="1" hidden="1" customWidth="1"/>
    <col min="5121" max="5121" width="85.7109375" style="1" customWidth="1"/>
    <col min="5122" max="5123" width="0" style="1" hidden="1" customWidth="1"/>
    <col min="5124" max="5124" width="23.85546875" style="1" customWidth="1"/>
    <col min="5125" max="5375" width="9.140625" style="1" customWidth="1"/>
    <col min="5376" max="5376" width="0" style="1" hidden="1" customWidth="1"/>
    <col min="5377" max="5377" width="85.7109375" style="1" customWidth="1"/>
    <col min="5378" max="5379" width="0" style="1" hidden="1" customWidth="1"/>
    <col min="5380" max="5380" width="23.85546875" style="1" customWidth="1"/>
    <col min="5381" max="5631" width="9.140625" style="1" customWidth="1"/>
    <col min="5632" max="5632" width="0" style="1" hidden="1" customWidth="1"/>
    <col min="5633" max="5633" width="85.7109375" style="1" customWidth="1"/>
    <col min="5634" max="5635" width="0" style="1" hidden="1" customWidth="1"/>
    <col min="5636" max="5636" width="23.85546875" style="1" customWidth="1"/>
    <col min="5637" max="5887" width="9.140625" style="1" customWidth="1"/>
    <col min="5888" max="5888" width="0" style="1" hidden="1" customWidth="1"/>
    <col min="5889" max="5889" width="85.7109375" style="1" customWidth="1"/>
    <col min="5890" max="5891" width="0" style="1" hidden="1" customWidth="1"/>
    <col min="5892" max="5892" width="23.85546875" style="1" customWidth="1"/>
    <col min="5893" max="6143" width="9.140625" style="1" customWidth="1"/>
    <col min="6144" max="6144" width="0" style="1" hidden="1" customWidth="1"/>
    <col min="6145" max="6145" width="85.7109375" style="1" customWidth="1"/>
    <col min="6146" max="6147" width="0" style="1" hidden="1" customWidth="1"/>
    <col min="6148" max="6148" width="23.85546875" style="1" customWidth="1"/>
    <col min="6149" max="6399" width="9.140625" style="1" customWidth="1"/>
    <col min="6400" max="6400" width="0" style="1" hidden="1" customWidth="1"/>
    <col min="6401" max="6401" width="85.7109375" style="1" customWidth="1"/>
    <col min="6402" max="6403" width="0" style="1" hidden="1" customWidth="1"/>
    <col min="6404" max="6404" width="23.85546875" style="1" customWidth="1"/>
    <col min="6405" max="6655" width="9.140625" style="1" customWidth="1"/>
    <col min="6656" max="6656" width="0" style="1" hidden="1" customWidth="1"/>
    <col min="6657" max="6657" width="85.7109375" style="1" customWidth="1"/>
    <col min="6658" max="6659" width="0" style="1" hidden="1" customWidth="1"/>
    <col min="6660" max="6660" width="23.85546875" style="1" customWidth="1"/>
    <col min="6661" max="6911" width="9.140625" style="1" customWidth="1"/>
    <col min="6912" max="6912" width="0" style="1" hidden="1" customWidth="1"/>
    <col min="6913" max="6913" width="85.7109375" style="1" customWidth="1"/>
    <col min="6914" max="6915" width="0" style="1" hidden="1" customWidth="1"/>
    <col min="6916" max="6916" width="23.85546875" style="1" customWidth="1"/>
    <col min="6917" max="7167" width="9.140625" style="1" customWidth="1"/>
    <col min="7168" max="7168" width="0" style="1" hidden="1" customWidth="1"/>
    <col min="7169" max="7169" width="85.7109375" style="1" customWidth="1"/>
    <col min="7170" max="7171" width="0" style="1" hidden="1" customWidth="1"/>
    <col min="7172" max="7172" width="23.85546875" style="1" customWidth="1"/>
    <col min="7173" max="7423" width="9.140625" style="1" customWidth="1"/>
    <col min="7424" max="7424" width="0" style="1" hidden="1" customWidth="1"/>
    <col min="7425" max="7425" width="85.7109375" style="1" customWidth="1"/>
    <col min="7426" max="7427" width="0" style="1" hidden="1" customWidth="1"/>
    <col min="7428" max="7428" width="23.85546875" style="1" customWidth="1"/>
    <col min="7429" max="7679" width="9.140625" style="1" customWidth="1"/>
    <col min="7680" max="7680" width="0" style="1" hidden="1" customWidth="1"/>
    <col min="7681" max="7681" width="85.7109375" style="1" customWidth="1"/>
    <col min="7682" max="7683" width="0" style="1" hidden="1" customWidth="1"/>
    <col min="7684" max="7684" width="23.85546875" style="1" customWidth="1"/>
    <col min="7685" max="7935" width="9.140625" style="1" customWidth="1"/>
    <col min="7936" max="7936" width="0" style="1" hidden="1" customWidth="1"/>
    <col min="7937" max="7937" width="85.7109375" style="1" customWidth="1"/>
    <col min="7938" max="7939" width="0" style="1" hidden="1" customWidth="1"/>
    <col min="7940" max="7940" width="23.85546875" style="1" customWidth="1"/>
    <col min="7941" max="8191" width="9.140625" style="1" customWidth="1"/>
    <col min="8192" max="8192" width="0" style="1" hidden="1" customWidth="1"/>
    <col min="8193" max="8193" width="85.7109375" style="1" customWidth="1"/>
    <col min="8194" max="8195" width="0" style="1" hidden="1" customWidth="1"/>
    <col min="8196" max="8196" width="23.85546875" style="1" customWidth="1"/>
    <col min="8197" max="8447" width="9.140625" style="1" customWidth="1"/>
    <col min="8448" max="8448" width="0" style="1" hidden="1" customWidth="1"/>
    <col min="8449" max="8449" width="85.7109375" style="1" customWidth="1"/>
    <col min="8450" max="8451" width="0" style="1" hidden="1" customWidth="1"/>
    <col min="8452" max="8452" width="23.85546875" style="1" customWidth="1"/>
    <col min="8453" max="8703" width="9.140625" style="1" customWidth="1"/>
    <col min="8704" max="8704" width="0" style="1" hidden="1" customWidth="1"/>
    <col min="8705" max="8705" width="85.7109375" style="1" customWidth="1"/>
    <col min="8706" max="8707" width="0" style="1" hidden="1" customWidth="1"/>
    <col min="8708" max="8708" width="23.85546875" style="1" customWidth="1"/>
    <col min="8709" max="8959" width="9.140625" style="1" customWidth="1"/>
    <col min="8960" max="8960" width="0" style="1" hidden="1" customWidth="1"/>
    <col min="8961" max="8961" width="85.7109375" style="1" customWidth="1"/>
    <col min="8962" max="8963" width="0" style="1" hidden="1" customWidth="1"/>
    <col min="8964" max="8964" width="23.85546875" style="1" customWidth="1"/>
    <col min="8965" max="9215" width="9.140625" style="1" customWidth="1"/>
    <col min="9216" max="9216" width="0" style="1" hidden="1" customWidth="1"/>
    <col min="9217" max="9217" width="85.7109375" style="1" customWidth="1"/>
    <col min="9218" max="9219" width="0" style="1" hidden="1" customWidth="1"/>
    <col min="9220" max="9220" width="23.85546875" style="1" customWidth="1"/>
    <col min="9221" max="9471" width="9.140625" style="1" customWidth="1"/>
    <col min="9472" max="9472" width="0" style="1" hidden="1" customWidth="1"/>
    <col min="9473" max="9473" width="85.7109375" style="1" customWidth="1"/>
    <col min="9474" max="9475" width="0" style="1" hidden="1" customWidth="1"/>
    <col min="9476" max="9476" width="23.85546875" style="1" customWidth="1"/>
    <col min="9477" max="9727" width="9.140625" style="1" customWidth="1"/>
    <col min="9728" max="9728" width="0" style="1" hidden="1" customWidth="1"/>
    <col min="9729" max="9729" width="85.7109375" style="1" customWidth="1"/>
    <col min="9730" max="9731" width="0" style="1" hidden="1" customWidth="1"/>
    <col min="9732" max="9732" width="23.85546875" style="1" customWidth="1"/>
    <col min="9733" max="9983" width="9.140625" style="1" customWidth="1"/>
    <col min="9984" max="9984" width="0" style="1" hidden="1" customWidth="1"/>
    <col min="9985" max="9985" width="85.7109375" style="1" customWidth="1"/>
    <col min="9986" max="9987" width="0" style="1" hidden="1" customWidth="1"/>
    <col min="9988" max="9988" width="23.85546875" style="1" customWidth="1"/>
    <col min="9989" max="10239" width="9.140625" style="1" customWidth="1"/>
    <col min="10240" max="10240" width="0" style="1" hidden="1" customWidth="1"/>
    <col min="10241" max="10241" width="85.7109375" style="1" customWidth="1"/>
    <col min="10242" max="10243" width="0" style="1" hidden="1" customWidth="1"/>
    <col min="10244" max="10244" width="23.85546875" style="1" customWidth="1"/>
    <col min="10245" max="10495" width="9.140625" style="1" customWidth="1"/>
    <col min="10496" max="10496" width="0" style="1" hidden="1" customWidth="1"/>
    <col min="10497" max="10497" width="85.7109375" style="1" customWidth="1"/>
    <col min="10498" max="10499" width="0" style="1" hidden="1" customWidth="1"/>
    <col min="10500" max="10500" width="23.85546875" style="1" customWidth="1"/>
    <col min="10501" max="10751" width="9.140625" style="1" customWidth="1"/>
    <col min="10752" max="10752" width="0" style="1" hidden="1" customWidth="1"/>
    <col min="10753" max="10753" width="85.7109375" style="1" customWidth="1"/>
    <col min="10754" max="10755" width="0" style="1" hidden="1" customWidth="1"/>
    <col min="10756" max="10756" width="23.85546875" style="1" customWidth="1"/>
    <col min="10757" max="11007" width="9.140625" style="1" customWidth="1"/>
    <col min="11008" max="11008" width="0" style="1" hidden="1" customWidth="1"/>
    <col min="11009" max="11009" width="85.7109375" style="1" customWidth="1"/>
    <col min="11010" max="11011" width="0" style="1" hidden="1" customWidth="1"/>
    <col min="11012" max="11012" width="23.85546875" style="1" customWidth="1"/>
    <col min="11013" max="11263" width="9.140625" style="1" customWidth="1"/>
    <col min="11264" max="11264" width="0" style="1" hidden="1" customWidth="1"/>
    <col min="11265" max="11265" width="85.7109375" style="1" customWidth="1"/>
    <col min="11266" max="11267" width="0" style="1" hidden="1" customWidth="1"/>
    <col min="11268" max="11268" width="23.85546875" style="1" customWidth="1"/>
    <col min="11269" max="11519" width="9.140625" style="1" customWidth="1"/>
    <col min="11520" max="11520" width="0" style="1" hidden="1" customWidth="1"/>
    <col min="11521" max="11521" width="85.7109375" style="1" customWidth="1"/>
    <col min="11522" max="11523" width="0" style="1" hidden="1" customWidth="1"/>
    <col min="11524" max="11524" width="23.85546875" style="1" customWidth="1"/>
    <col min="11525" max="11775" width="9.140625" style="1" customWidth="1"/>
    <col min="11776" max="11776" width="0" style="1" hidden="1" customWidth="1"/>
    <col min="11777" max="11777" width="85.7109375" style="1" customWidth="1"/>
    <col min="11778" max="11779" width="0" style="1" hidden="1" customWidth="1"/>
    <col min="11780" max="11780" width="23.85546875" style="1" customWidth="1"/>
    <col min="11781" max="12031" width="9.140625" style="1" customWidth="1"/>
    <col min="12032" max="12032" width="0" style="1" hidden="1" customWidth="1"/>
    <col min="12033" max="12033" width="85.7109375" style="1" customWidth="1"/>
    <col min="12034" max="12035" width="0" style="1" hidden="1" customWidth="1"/>
    <col min="12036" max="12036" width="23.85546875" style="1" customWidth="1"/>
    <col min="12037" max="12287" width="9.140625" style="1" customWidth="1"/>
    <col min="12288" max="12288" width="0" style="1" hidden="1" customWidth="1"/>
    <col min="12289" max="12289" width="85.7109375" style="1" customWidth="1"/>
    <col min="12290" max="12291" width="0" style="1" hidden="1" customWidth="1"/>
    <col min="12292" max="12292" width="23.85546875" style="1" customWidth="1"/>
    <col min="12293" max="12543" width="9.140625" style="1" customWidth="1"/>
    <col min="12544" max="12544" width="0" style="1" hidden="1" customWidth="1"/>
    <col min="12545" max="12545" width="85.7109375" style="1" customWidth="1"/>
    <col min="12546" max="12547" width="0" style="1" hidden="1" customWidth="1"/>
    <col min="12548" max="12548" width="23.85546875" style="1" customWidth="1"/>
    <col min="12549" max="12799" width="9.140625" style="1" customWidth="1"/>
    <col min="12800" max="12800" width="0" style="1" hidden="1" customWidth="1"/>
    <col min="12801" max="12801" width="85.7109375" style="1" customWidth="1"/>
    <col min="12802" max="12803" width="0" style="1" hidden="1" customWidth="1"/>
    <col min="12804" max="12804" width="23.85546875" style="1" customWidth="1"/>
    <col min="12805" max="13055" width="9.140625" style="1" customWidth="1"/>
    <col min="13056" max="13056" width="0" style="1" hidden="1" customWidth="1"/>
    <col min="13057" max="13057" width="85.7109375" style="1" customWidth="1"/>
    <col min="13058" max="13059" width="0" style="1" hidden="1" customWidth="1"/>
    <col min="13060" max="13060" width="23.85546875" style="1" customWidth="1"/>
    <col min="13061" max="13311" width="9.140625" style="1" customWidth="1"/>
    <col min="13312" max="13312" width="0" style="1" hidden="1" customWidth="1"/>
    <col min="13313" max="13313" width="85.7109375" style="1" customWidth="1"/>
    <col min="13314" max="13315" width="0" style="1" hidden="1" customWidth="1"/>
    <col min="13316" max="13316" width="23.85546875" style="1" customWidth="1"/>
    <col min="13317" max="13567" width="9.140625" style="1" customWidth="1"/>
    <col min="13568" max="13568" width="0" style="1" hidden="1" customWidth="1"/>
    <col min="13569" max="13569" width="85.7109375" style="1" customWidth="1"/>
    <col min="13570" max="13571" width="0" style="1" hidden="1" customWidth="1"/>
    <col min="13572" max="13572" width="23.85546875" style="1" customWidth="1"/>
    <col min="13573" max="13823" width="9.140625" style="1" customWidth="1"/>
    <col min="13824" max="13824" width="0" style="1" hidden="1" customWidth="1"/>
    <col min="13825" max="13825" width="85.7109375" style="1" customWidth="1"/>
    <col min="13826" max="13827" width="0" style="1" hidden="1" customWidth="1"/>
    <col min="13828" max="13828" width="23.85546875" style="1" customWidth="1"/>
    <col min="13829" max="14079" width="9.140625" style="1" customWidth="1"/>
    <col min="14080" max="14080" width="0" style="1" hidden="1" customWidth="1"/>
    <col min="14081" max="14081" width="85.7109375" style="1" customWidth="1"/>
    <col min="14082" max="14083" width="0" style="1" hidden="1" customWidth="1"/>
    <col min="14084" max="14084" width="23.85546875" style="1" customWidth="1"/>
    <col min="14085" max="14335" width="9.140625" style="1" customWidth="1"/>
    <col min="14336" max="14336" width="0" style="1" hidden="1" customWidth="1"/>
    <col min="14337" max="14337" width="85.7109375" style="1" customWidth="1"/>
    <col min="14338" max="14339" width="0" style="1" hidden="1" customWidth="1"/>
    <col min="14340" max="14340" width="23.85546875" style="1" customWidth="1"/>
    <col min="14341" max="14591" width="9.140625" style="1" customWidth="1"/>
    <col min="14592" max="14592" width="0" style="1" hidden="1" customWidth="1"/>
    <col min="14593" max="14593" width="85.7109375" style="1" customWidth="1"/>
    <col min="14594" max="14595" width="0" style="1" hidden="1" customWidth="1"/>
    <col min="14596" max="14596" width="23.85546875" style="1" customWidth="1"/>
    <col min="14597" max="14847" width="9.140625" style="1" customWidth="1"/>
    <col min="14848" max="14848" width="0" style="1" hidden="1" customWidth="1"/>
    <col min="14849" max="14849" width="85.7109375" style="1" customWidth="1"/>
    <col min="14850" max="14851" width="0" style="1" hidden="1" customWidth="1"/>
    <col min="14852" max="14852" width="23.85546875" style="1" customWidth="1"/>
    <col min="14853" max="15103" width="9.140625" style="1" customWidth="1"/>
    <col min="15104" max="15104" width="0" style="1" hidden="1" customWidth="1"/>
    <col min="15105" max="15105" width="85.7109375" style="1" customWidth="1"/>
    <col min="15106" max="15107" width="0" style="1" hidden="1" customWidth="1"/>
    <col min="15108" max="15108" width="23.85546875" style="1" customWidth="1"/>
    <col min="15109" max="15359" width="9.140625" style="1" customWidth="1"/>
    <col min="15360" max="15360" width="0" style="1" hidden="1" customWidth="1"/>
    <col min="15361" max="15361" width="85.7109375" style="1" customWidth="1"/>
    <col min="15362" max="15363" width="0" style="1" hidden="1" customWidth="1"/>
    <col min="15364" max="15364" width="23.85546875" style="1" customWidth="1"/>
    <col min="15365" max="15615" width="9.140625" style="1" customWidth="1"/>
    <col min="15616" max="15616" width="0" style="1" hidden="1" customWidth="1"/>
    <col min="15617" max="15617" width="85.7109375" style="1" customWidth="1"/>
    <col min="15618" max="15619" width="0" style="1" hidden="1" customWidth="1"/>
    <col min="15620" max="15620" width="23.85546875" style="1" customWidth="1"/>
    <col min="15621" max="15871" width="9.140625" style="1" customWidth="1"/>
    <col min="15872" max="15872" width="0" style="1" hidden="1" customWidth="1"/>
    <col min="15873" max="15873" width="85.7109375" style="1" customWidth="1"/>
    <col min="15874" max="15875" width="0" style="1" hidden="1" customWidth="1"/>
    <col min="15876" max="15876" width="23.85546875" style="1" customWidth="1"/>
    <col min="15877" max="16127" width="9.140625" style="1" customWidth="1"/>
    <col min="16128" max="16128" width="0" style="1" hidden="1" customWidth="1"/>
    <col min="16129" max="16129" width="85.7109375" style="1" customWidth="1"/>
    <col min="16130" max="16131" width="0" style="1" hidden="1" customWidth="1"/>
    <col min="16132" max="16132" width="23.85546875" style="1" customWidth="1"/>
    <col min="16133" max="16384" width="9.140625" style="1" customWidth="1"/>
  </cols>
  <sheetData>
    <row r="1" spans="1:8" x14ac:dyDescent="0.2">
      <c r="C1" s="3"/>
    </row>
    <row r="2" spans="1:8" ht="26.25" x14ac:dyDescent="0.2">
      <c r="A2" s="111" t="s">
        <v>0</v>
      </c>
      <c r="B2" s="111"/>
      <c r="C2" s="111"/>
      <c r="D2" s="111"/>
    </row>
    <row r="3" spans="1:8" x14ac:dyDescent="0.2">
      <c r="B3" s="4"/>
      <c r="C3" s="4"/>
      <c r="D3" s="5" t="s">
        <v>1</v>
      </c>
    </row>
    <row r="4" spans="1:8" ht="26.25" x14ac:dyDescent="0.2">
      <c r="A4" s="37" t="s">
        <v>2</v>
      </c>
      <c r="B4" s="112" t="s">
        <v>3</v>
      </c>
      <c r="C4" s="113"/>
      <c r="D4" s="37" t="s">
        <v>4</v>
      </c>
    </row>
    <row r="5" spans="1:8" ht="26.25" x14ac:dyDescent="0.2">
      <c r="A5" s="38" t="s">
        <v>5</v>
      </c>
      <c r="B5" s="39" t="s">
        <v>6</v>
      </c>
      <c r="C5" s="40" t="s">
        <v>7</v>
      </c>
      <c r="D5" s="38"/>
    </row>
    <row r="6" spans="1:8" ht="26.25" x14ac:dyDescent="0.2">
      <c r="A6" s="41" t="s">
        <v>8</v>
      </c>
      <c r="B6" s="42"/>
      <c r="C6" s="42"/>
      <c r="D6" s="43">
        <f>SUMIF(E6:E7,2,D6:D7)</f>
        <v>219926100</v>
      </c>
      <c r="E6" s="1">
        <v>1</v>
      </c>
    </row>
    <row r="7" spans="1:8" x14ac:dyDescent="0.2">
      <c r="A7" s="44" t="s">
        <v>9</v>
      </c>
      <c r="B7" s="45"/>
      <c r="C7" s="45"/>
      <c r="D7" s="46">
        <f>SUMIF(E7:E186,3,D7:D186)</f>
        <v>219926100</v>
      </c>
      <c r="E7" s="1">
        <v>2</v>
      </c>
    </row>
    <row r="8" spans="1:8" x14ac:dyDescent="0.2">
      <c r="A8" s="47" t="s">
        <v>242</v>
      </c>
      <c r="B8" s="48"/>
      <c r="C8" s="48"/>
      <c r="D8" s="49">
        <f>SUMIF(E8:E76,4,D8:D76)</f>
        <v>23449700</v>
      </c>
      <c r="E8" s="1">
        <v>3</v>
      </c>
    </row>
    <row r="9" spans="1:8" ht="46.5" outlineLevel="1" x14ac:dyDescent="0.2">
      <c r="A9" s="22" t="s">
        <v>11</v>
      </c>
      <c r="B9" s="17"/>
      <c r="C9" s="17"/>
      <c r="D9" s="30">
        <f>SUMIF(E9:E10,5,D9:D10)</f>
        <v>1768100</v>
      </c>
      <c r="E9" s="1">
        <v>4</v>
      </c>
      <c r="G9" s="1" t="s">
        <v>249</v>
      </c>
    </row>
    <row r="10" spans="1:8" outlineLevel="2" x14ac:dyDescent="0.2">
      <c r="A10" s="23" t="s">
        <v>12</v>
      </c>
      <c r="B10" s="14"/>
      <c r="C10" s="14"/>
      <c r="D10" s="28">
        <f>SUMIF(E10:E11,6,D10:D11)</f>
        <v>1768100</v>
      </c>
      <c r="E10" s="1">
        <v>5</v>
      </c>
    </row>
    <row r="11" spans="1:8" outlineLevel="3" x14ac:dyDescent="0.2">
      <c r="A11" s="24" t="s">
        <v>13</v>
      </c>
      <c r="B11" s="14"/>
      <c r="C11" s="14"/>
      <c r="D11" s="28">
        <f>SUMIF(E11:E13,7,D11:D13)</f>
        <v>1768100</v>
      </c>
      <c r="E11" s="1">
        <v>6</v>
      </c>
    </row>
    <row r="12" spans="1:8" outlineLevel="4" x14ac:dyDescent="0.2">
      <c r="A12" s="25" t="s">
        <v>14</v>
      </c>
      <c r="B12" s="14">
        <v>3</v>
      </c>
      <c r="C12" s="14" t="s">
        <v>15</v>
      </c>
      <c r="D12" s="28">
        <v>1322500</v>
      </c>
      <c r="E12" s="1">
        <v>7</v>
      </c>
    </row>
    <row r="13" spans="1:8" outlineLevel="4" x14ac:dyDescent="0.2">
      <c r="A13" s="25" t="s">
        <v>16</v>
      </c>
      <c r="B13" s="14">
        <v>1</v>
      </c>
      <c r="C13" s="14" t="s">
        <v>17</v>
      </c>
      <c r="D13" s="28">
        <v>445600</v>
      </c>
      <c r="E13" s="1">
        <v>7</v>
      </c>
    </row>
    <row r="14" spans="1:8" outlineLevel="1" x14ac:dyDescent="0.2">
      <c r="A14" s="22" t="s">
        <v>18</v>
      </c>
      <c r="B14" s="17"/>
      <c r="C14" s="17"/>
      <c r="D14" s="30">
        <f>SUMIF(E14:E19,5,D14:D19)</f>
        <v>2700000</v>
      </c>
      <c r="E14" s="1">
        <v>4</v>
      </c>
      <c r="G14" s="1" t="s">
        <v>250</v>
      </c>
    </row>
    <row r="15" spans="1:8" ht="46.5" outlineLevel="2" x14ac:dyDescent="0.2">
      <c r="A15" s="23" t="s">
        <v>19</v>
      </c>
      <c r="B15" s="14"/>
      <c r="C15" s="14"/>
      <c r="D15" s="28">
        <f>SUMIF(E15:E16,6,D15:D16)</f>
        <v>2500000</v>
      </c>
      <c r="E15" s="1">
        <v>5</v>
      </c>
      <c r="H15" s="84">
        <v>141000</v>
      </c>
    </row>
    <row r="16" spans="1:8" outlineLevel="3" x14ac:dyDescent="0.2">
      <c r="A16" s="24" t="s">
        <v>20</v>
      </c>
      <c r="B16" s="14"/>
      <c r="C16" s="14"/>
      <c r="D16" s="28">
        <f>SUMIF(E16:E17,7,D16:D17)</f>
        <v>2500000</v>
      </c>
      <c r="E16" s="1">
        <v>6</v>
      </c>
    </row>
    <row r="17" spans="1:7" outlineLevel="4" x14ac:dyDescent="0.2">
      <c r="A17" s="25" t="s">
        <v>21</v>
      </c>
      <c r="B17" s="14"/>
      <c r="C17" s="14"/>
      <c r="D17" s="28">
        <f>SUMIF(E17:E18,8,D17:D18)</f>
        <v>2500000</v>
      </c>
      <c r="E17" s="1">
        <v>7</v>
      </c>
    </row>
    <row r="18" spans="1:7" ht="46.5" outlineLevel="5" x14ac:dyDescent="0.2">
      <c r="A18" s="33" t="s">
        <v>22</v>
      </c>
      <c r="B18" s="14">
        <v>0</v>
      </c>
      <c r="C18" s="14" t="s">
        <v>23</v>
      </c>
      <c r="D18" s="28">
        <v>2500000</v>
      </c>
      <c r="E18" s="1">
        <v>8</v>
      </c>
    </row>
    <row r="19" spans="1:7" outlineLevel="2" x14ac:dyDescent="0.2">
      <c r="A19" s="23" t="s">
        <v>24</v>
      </c>
      <c r="B19" s="14"/>
      <c r="C19" s="14"/>
      <c r="D19" s="28">
        <f>SUMIF(E19:E20,6,D19:D20)</f>
        <v>200000</v>
      </c>
      <c r="E19" s="1">
        <v>5</v>
      </c>
    </row>
    <row r="20" spans="1:7" outlineLevel="3" x14ac:dyDescent="0.2">
      <c r="A20" s="24" t="s">
        <v>20</v>
      </c>
      <c r="B20" s="14"/>
      <c r="C20" s="14"/>
      <c r="D20" s="28">
        <f>SUMIF(E20:E21,7,D20:D21)</f>
        <v>200000</v>
      </c>
      <c r="E20" s="1">
        <v>6</v>
      </c>
    </row>
    <row r="21" spans="1:7" outlineLevel="4" x14ac:dyDescent="0.2">
      <c r="A21" s="25" t="s">
        <v>21</v>
      </c>
      <c r="B21" s="14"/>
      <c r="C21" s="14"/>
      <c r="D21" s="28">
        <f>SUMIF(E21:E22,8,D21:D22)</f>
        <v>200000</v>
      </c>
      <c r="E21" s="1">
        <v>7</v>
      </c>
    </row>
    <row r="22" spans="1:7" outlineLevel="5" x14ac:dyDescent="0.2">
      <c r="A22" s="33" t="s">
        <v>25</v>
      </c>
      <c r="B22" s="14">
        <v>0</v>
      </c>
      <c r="C22" s="14" t="s">
        <v>23</v>
      </c>
      <c r="D22" s="28">
        <v>200000</v>
      </c>
      <c r="E22" s="1">
        <v>8</v>
      </c>
    </row>
    <row r="23" spans="1:7" ht="46.5" outlineLevel="1" x14ac:dyDescent="0.2">
      <c r="A23" s="22" t="s">
        <v>26</v>
      </c>
      <c r="B23" s="17"/>
      <c r="C23" s="17"/>
      <c r="D23" s="30">
        <f>SUMIF(E23:E27,5,D23:D27)</f>
        <v>5725900</v>
      </c>
      <c r="E23" s="1">
        <v>4</v>
      </c>
      <c r="G23" s="1" t="s">
        <v>251</v>
      </c>
    </row>
    <row r="24" spans="1:7" ht="46.5" outlineLevel="2" x14ac:dyDescent="0.2">
      <c r="A24" s="23" t="s">
        <v>27</v>
      </c>
      <c r="B24" s="14"/>
      <c r="C24" s="14"/>
      <c r="D24" s="28">
        <f>SUMIF(E24:E25,6,D24:D25)</f>
        <v>136900</v>
      </c>
      <c r="E24" s="1">
        <v>5</v>
      </c>
    </row>
    <row r="25" spans="1:7" outlineLevel="3" x14ac:dyDescent="0.2">
      <c r="A25" s="24" t="s">
        <v>20</v>
      </c>
      <c r="B25" s="14"/>
      <c r="C25" s="14"/>
      <c r="D25" s="28">
        <f>SUMIF(E25:E26,7,D25:D26)</f>
        <v>136900</v>
      </c>
      <c r="E25" s="1">
        <v>6</v>
      </c>
    </row>
    <row r="26" spans="1:7" outlineLevel="4" x14ac:dyDescent="0.2">
      <c r="A26" s="25" t="s">
        <v>28</v>
      </c>
      <c r="B26" s="14">
        <v>0</v>
      </c>
      <c r="C26" s="14" t="s">
        <v>23</v>
      </c>
      <c r="D26" s="28">
        <v>136900</v>
      </c>
      <c r="E26" s="1">
        <v>7</v>
      </c>
    </row>
    <row r="27" spans="1:7" ht="46.5" outlineLevel="2" x14ac:dyDescent="0.2">
      <c r="A27" s="23" t="s">
        <v>29</v>
      </c>
      <c r="B27" s="14"/>
      <c r="C27" s="14"/>
      <c r="D27" s="28">
        <f>SUMIF(E27:E28,6,D27:D28)</f>
        <v>5589000</v>
      </c>
      <c r="E27" s="1">
        <v>5</v>
      </c>
      <c r="G27" s="1" t="s">
        <v>252</v>
      </c>
    </row>
    <row r="28" spans="1:7" outlineLevel="3" x14ac:dyDescent="0.2">
      <c r="A28" s="24" t="s">
        <v>13</v>
      </c>
      <c r="B28" s="14"/>
      <c r="C28" s="14"/>
      <c r="D28" s="28">
        <f>SUMIF(E28:E29,7,D28:D29)</f>
        <v>5589000</v>
      </c>
      <c r="E28" s="1">
        <v>6</v>
      </c>
    </row>
    <row r="29" spans="1:7" ht="69.75" outlineLevel="4" x14ac:dyDescent="0.2">
      <c r="A29" s="25" t="s">
        <v>30</v>
      </c>
      <c r="B29" s="14">
        <v>1</v>
      </c>
      <c r="C29" s="14" t="s">
        <v>31</v>
      </c>
      <c r="D29" s="28">
        <v>5589000</v>
      </c>
      <c r="E29" s="1">
        <v>7</v>
      </c>
    </row>
    <row r="30" spans="1:7" ht="46.5" outlineLevel="1" x14ac:dyDescent="0.2">
      <c r="A30" s="22" t="s">
        <v>32</v>
      </c>
      <c r="B30" s="17"/>
      <c r="C30" s="17"/>
      <c r="D30" s="30">
        <f>SUMIF(E30:E45,5,D30:D45)</f>
        <v>868100</v>
      </c>
      <c r="E30" s="1">
        <v>4</v>
      </c>
      <c r="G30" s="1" t="s">
        <v>253</v>
      </c>
    </row>
    <row r="31" spans="1:7" outlineLevel="2" x14ac:dyDescent="0.2">
      <c r="A31" s="23" t="s">
        <v>33</v>
      </c>
      <c r="B31" s="14"/>
      <c r="C31" s="14"/>
      <c r="D31" s="28">
        <f>SUMIF(E31:E32,6,D31:D32)</f>
        <v>227100</v>
      </c>
      <c r="E31" s="1">
        <v>5</v>
      </c>
    </row>
    <row r="32" spans="1:7" outlineLevel="3" x14ac:dyDescent="0.2">
      <c r="A32" s="24" t="s">
        <v>20</v>
      </c>
      <c r="B32" s="14"/>
      <c r="C32" s="14"/>
      <c r="D32" s="28">
        <f>SUMIF(E32:E34,7,D32:D34)</f>
        <v>227100</v>
      </c>
      <c r="E32" s="1">
        <v>6</v>
      </c>
    </row>
    <row r="33" spans="1:5" outlineLevel="4" x14ac:dyDescent="0.2">
      <c r="A33" s="25" t="s">
        <v>28</v>
      </c>
      <c r="B33" s="14">
        <v>0</v>
      </c>
      <c r="C33" s="14" t="s">
        <v>23</v>
      </c>
      <c r="D33" s="28">
        <v>127000</v>
      </c>
      <c r="E33" s="1">
        <v>7</v>
      </c>
    </row>
    <row r="34" spans="1:5" outlineLevel="4" x14ac:dyDescent="0.2">
      <c r="A34" s="25" t="s">
        <v>34</v>
      </c>
      <c r="B34" s="14">
        <v>0</v>
      </c>
      <c r="C34" s="14" t="s">
        <v>23</v>
      </c>
      <c r="D34" s="28">
        <v>100100</v>
      </c>
      <c r="E34" s="1">
        <v>7</v>
      </c>
    </row>
    <row r="35" spans="1:5" outlineLevel="2" x14ac:dyDescent="0.2">
      <c r="A35" s="23" t="s">
        <v>35</v>
      </c>
      <c r="B35" s="14"/>
      <c r="C35" s="14"/>
      <c r="D35" s="28">
        <f>SUMIF(E35:E36,6,D35:D36)</f>
        <v>216700</v>
      </c>
      <c r="E35" s="1">
        <v>5</v>
      </c>
    </row>
    <row r="36" spans="1:5" outlineLevel="3" x14ac:dyDescent="0.2">
      <c r="A36" s="24" t="s">
        <v>20</v>
      </c>
      <c r="B36" s="14"/>
      <c r="C36" s="14"/>
      <c r="D36" s="28">
        <f>SUMIF(E36:E38,7,D36:D38)</f>
        <v>216700</v>
      </c>
      <c r="E36" s="1">
        <v>6</v>
      </c>
    </row>
    <row r="37" spans="1:5" outlineLevel="4" x14ac:dyDescent="0.2">
      <c r="A37" s="25" t="s">
        <v>28</v>
      </c>
      <c r="B37" s="14">
        <v>0</v>
      </c>
      <c r="C37" s="14" t="s">
        <v>23</v>
      </c>
      <c r="D37" s="28">
        <v>124300</v>
      </c>
      <c r="E37" s="1">
        <v>7</v>
      </c>
    </row>
    <row r="38" spans="1:5" outlineLevel="4" x14ac:dyDescent="0.2">
      <c r="A38" s="25" t="s">
        <v>34</v>
      </c>
      <c r="B38" s="14">
        <v>0</v>
      </c>
      <c r="C38" s="14" t="s">
        <v>23</v>
      </c>
      <c r="D38" s="28">
        <v>92400</v>
      </c>
      <c r="E38" s="1">
        <v>7</v>
      </c>
    </row>
    <row r="39" spans="1:5" outlineLevel="2" x14ac:dyDescent="0.2">
      <c r="A39" s="23" t="s">
        <v>36</v>
      </c>
      <c r="B39" s="14"/>
      <c r="C39" s="14"/>
      <c r="D39" s="28">
        <f>SUMIF(E39:E40,6,D39:D40)</f>
        <v>210000</v>
      </c>
      <c r="E39" s="1">
        <v>5</v>
      </c>
    </row>
    <row r="40" spans="1:5" outlineLevel="3" x14ac:dyDescent="0.2">
      <c r="A40" s="24" t="s">
        <v>20</v>
      </c>
      <c r="B40" s="14"/>
      <c r="C40" s="14"/>
      <c r="D40" s="28">
        <f>SUMIF(E40:E44,7,D40:D44)</f>
        <v>210000</v>
      </c>
      <c r="E40" s="1">
        <v>6</v>
      </c>
    </row>
    <row r="41" spans="1:5" outlineLevel="4" x14ac:dyDescent="0.2">
      <c r="A41" s="25" t="s">
        <v>21</v>
      </c>
      <c r="B41" s="14"/>
      <c r="C41" s="14"/>
      <c r="D41" s="28">
        <f>SUMIF(E41:E42,8,D41:D42)</f>
        <v>120000</v>
      </c>
      <c r="E41" s="1">
        <v>7</v>
      </c>
    </row>
    <row r="42" spans="1:5" outlineLevel="5" x14ac:dyDescent="0.2">
      <c r="A42" s="33" t="s">
        <v>37</v>
      </c>
      <c r="B42" s="14">
        <v>0</v>
      </c>
      <c r="C42" s="14" t="s">
        <v>23</v>
      </c>
      <c r="D42" s="28">
        <v>120000</v>
      </c>
      <c r="E42" s="1">
        <v>8</v>
      </c>
    </row>
    <row r="43" spans="1:5" outlineLevel="4" x14ac:dyDescent="0.2">
      <c r="A43" s="25" t="s">
        <v>28</v>
      </c>
      <c r="B43" s="14">
        <v>0</v>
      </c>
      <c r="C43" s="14" t="s">
        <v>23</v>
      </c>
      <c r="D43" s="28">
        <v>89000</v>
      </c>
      <c r="E43" s="1">
        <v>7</v>
      </c>
    </row>
    <row r="44" spans="1:5" outlineLevel="4" x14ac:dyDescent="0.2">
      <c r="A44" s="25" t="s">
        <v>34</v>
      </c>
      <c r="B44" s="14">
        <v>0</v>
      </c>
      <c r="C44" s="14" t="s">
        <v>23</v>
      </c>
      <c r="D44" s="28">
        <v>1000</v>
      </c>
      <c r="E44" s="1">
        <v>7</v>
      </c>
    </row>
    <row r="45" spans="1:5" outlineLevel="2" x14ac:dyDescent="0.2">
      <c r="A45" s="23" t="s">
        <v>38</v>
      </c>
      <c r="B45" s="14"/>
      <c r="C45" s="14"/>
      <c r="D45" s="28">
        <f>SUMIF(E45:E46,6,D45:D46)</f>
        <v>214300</v>
      </c>
      <c r="E45" s="1">
        <v>5</v>
      </c>
    </row>
    <row r="46" spans="1:5" outlineLevel="3" x14ac:dyDescent="0.2">
      <c r="A46" s="24" t="s">
        <v>20</v>
      </c>
      <c r="B46" s="14"/>
      <c r="C46" s="14"/>
      <c r="D46" s="28">
        <f>SUMIF(E46:E48,7,D46:D48)</f>
        <v>214300</v>
      </c>
      <c r="E46" s="1">
        <v>6</v>
      </c>
    </row>
    <row r="47" spans="1:5" outlineLevel="4" x14ac:dyDescent="0.2">
      <c r="A47" s="25" t="s">
        <v>28</v>
      </c>
      <c r="B47" s="14">
        <v>0</v>
      </c>
      <c r="C47" s="14" t="s">
        <v>23</v>
      </c>
      <c r="D47" s="28">
        <v>19300</v>
      </c>
      <c r="E47" s="1">
        <v>7</v>
      </c>
    </row>
    <row r="48" spans="1:5" outlineLevel="4" x14ac:dyDescent="0.2">
      <c r="A48" s="25" t="s">
        <v>34</v>
      </c>
      <c r="B48" s="14">
        <v>0</v>
      </c>
      <c r="C48" s="14" t="s">
        <v>23</v>
      </c>
      <c r="D48" s="28">
        <v>195000</v>
      </c>
      <c r="E48" s="1">
        <v>7</v>
      </c>
    </row>
    <row r="49" spans="1:7" ht="46.5" outlineLevel="1" x14ac:dyDescent="0.2">
      <c r="A49" s="22" t="s">
        <v>39</v>
      </c>
      <c r="B49" s="17"/>
      <c r="C49" s="17"/>
      <c r="D49" s="30">
        <f>SUMIF(E49:E60,5,D49:D60)</f>
        <v>1653600</v>
      </c>
      <c r="E49" s="1">
        <v>4</v>
      </c>
    </row>
    <row r="50" spans="1:7" ht="46.5" outlineLevel="2" x14ac:dyDescent="0.2">
      <c r="A50" s="23" t="s">
        <v>40</v>
      </c>
      <c r="B50" s="14"/>
      <c r="C50" s="14"/>
      <c r="D50" s="28">
        <f>SUMIF(E50:E51,6,D50:D51)</f>
        <v>84200</v>
      </c>
      <c r="E50" s="1">
        <v>5</v>
      </c>
      <c r="G50" s="1" t="s">
        <v>254</v>
      </c>
    </row>
    <row r="51" spans="1:7" outlineLevel="3" x14ac:dyDescent="0.2">
      <c r="A51" s="24" t="s">
        <v>20</v>
      </c>
      <c r="B51" s="14"/>
      <c r="C51" s="14"/>
      <c r="D51" s="28">
        <f>SUMIF(E51:E53,7,D51:D53)</f>
        <v>84200</v>
      </c>
      <c r="E51" s="1">
        <v>6</v>
      </c>
    </row>
    <row r="52" spans="1:7" outlineLevel="4" x14ac:dyDescent="0.2">
      <c r="A52" s="25" t="s">
        <v>28</v>
      </c>
      <c r="B52" s="14">
        <v>0</v>
      </c>
      <c r="C52" s="14" t="s">
        <v>23</v>
      </c>
      <c r="D52" s="28">
        <v>80200</v>
      </c>
      <c r="E52" s="1">
        <v>7</v>
      </c>
    </row>
    <row r="53" spans="1:7" outlineLevel="4" x14ac:dyDescent="0.2">
      <c r="A53" s="25" t="s">
        <v>34</v>
      </c>
      <c r="B53" s="14">
        <v>0</v>
      </c>
      <c r="C53" s="14" t="s">
        <v>23</v>
      </c>
      <c r="D53" s="28">
        <v>4000</v>
      </c>
      <c r="E53" s="1">
        <v>7</v>
      </c>
    </row>
    <row r="54" spans="1:7" ht="46.5" outlineLevel="2" x14ac:dyDescent="0.2">
      <c r="A54" s="23" t="s">
        <v>41</v>
      </c>
      <c r="B54" s="14"/>
      <c r="C54" s="14"/>
      <c r="D54" s="28">
        <f>SUMIF(E54:E55,6,D54:D55)</f>
        <v>255500</v>
      </c>
      <c r="E54" s="1">
        <v>5</v>
      </c>
      <c r="G54" s="1" t="s">
        <v>255</v>
      </c>
    </row>
    <row r="55" spans="1:7" outlineLevel="3" x14ac:dyDescent="0.2">
      <c r="A55" s="24" t="s">
        <v>20</v>
      </c>
      <c r="B55" s="14"/>
      <c r="C55" s="14"/>
      <c r="D55" s="28">
        <f>SUMIF(E55:E56,7,D55:D56)</f>
        <v>255500</v>
      </c>
      <c r="E55" s="1">
        <v>6</v>
      </c>
    </row>
    <row r="56" spans="1:7" outlineLevel="4" x14ac:dyDescent="0.2">
      <c r="A56" s="25" t="s">
        <v>28</v>
      </c>
      <c r="B56" s="14">
        <v>0</v>
      </c>
      <c r="C56" s="14" t="s">
        <v>23</v>
      </c>
      <c r="D56" s="28">
        <v>255500</v>
      </c>
      <c r="E56" s="1">
        <v>7</v>
      </c>
    </row>
    <row r="57" spans="1:7" ht="46.5" outlineLevel="2" x14ac:dyDescent="0.2">
      <c r="A57" s="23" t="s">
        <v>42</v>
      </c>
      <c r="B57" s="14"/>
      <c r="C57" s="14"/>
      <c r="D57" s="28">
        <f>SUMIF(E57:E58,6,D57:D58)</f>
        <v>396000</v>
      </c>
      <c r="E57" s="1">
        <v>5</v>
      </c>
      <c r="G57" s="1" t="s">
        <v>251</v>
      </c>
    </row>
    <row r="58" spans="1:7" outlineLevel="3" x14ac:dyDescent="0.2">
      <c r="A58" s="24" t="s">
        <v>20</v>
      </c>
      <c r="B58" s="14"/>
      <c r="C58" s="14"/>
      <c r="D58" s="28">
        <f>SUMIF(E58:E59,7,D58:D59)</f>
        <v>396000</v>
      </c>
      <c r="E58" s="1">
        <v>6</v>
      </c>
    </row>
    <row r="59" spans="1:7" outlineLevel="4" x14ac:dyDescent="0.2">
      <c r="A59" s="25" t="s">
        <v>28</v>
      </c>
      <c r="B59" s="14">
        <v>0</v>
      </c>
      <c r="C59" s="14" t="s">
        <v>23</v>
      </c>
      <c r="D59" s="28">
        <v>396000</v>
      </c>
      <c r="E59" s="1">
        <v>7</v>
      </c>
    </row>
    <row r="60" spans="1:7" ht="46.5" outlineLevel="2" x14ac:dyDescent="0.2">
      <c r="A60" s="23" t="s">
        <v>43</v>
      </c>
      <c r="B60" s="14"/>
      <c r="C60" s="14"/>
      <c r="D60" s="28">
        <f>SUMIF(E60:E64,6,D60:D64)</f>
        <v>917900</v>
      </c>
      <c r="E60" s="1">
        <v>5</v>
      </c>
      <c r="G60" s="1" t="s">
        <v>256</v>
      </c>
    </row>
    <row r="61" spans="1:7" outlineLevel="3" x14ac:dyDescent="0.2">
      <c r="A61" s="24" t="s">
        <v>20</v>
      </c>
      <c r="B61" s="14"/>
      <c r="C61" s="14"/>
      <c r="D61" s="28">
        <f>SUMIF(E61:E63,7,D61:D63)</f>
        <v>422900</v>
      </c>
      <c r="E61" s="1">
        <v>6</v>
      </c>
    </row>
    <row r="62" spans="1:7" outlineLevel="4" x14ac:dyDescent="0.2">
      <c r="A62" s="25" t="s">
        <v>28</v>
      </c>
      <c r="B62" s="14">
        <v>0</v>
      </c>
      <c r="C62" s="14" t="s">
        <v>23</v>
      </c>
      <c r="D62" s="28">
        <v>71900</v>
      </c>
      <c r="E62" s="1">
        <v>7</v>
      </c>
    </row>
    <row r="63" spans="1:7" outlineLevel="4" x14ac:dyDescent="0.2">
      <c r="A63" s="25" t="s">
        <v>34</v>
      </c>
      <c r="B63" s="14">
        <v>0</v>
      </c>
      <c r="C63" s="14" t="s">
        <v>23</v>
      </c>
      <c r="D63" s="28">
        <v>351000</v>
      </c>
      <c r="E63" s="1">
        <v>7</v>
      </c>
    </row>
    <row r="64" spans="1:7" outlineLevel="3" x14ac:dyDescent="0.2">
      <c r="A64" s="24" t="s">
        <v>13</v>
      </c>
      <c r="B64" s="14"/>
      <c r="C64" s="14"/>
      <c r="D64" s="28">
        <f>SUMIF(E64:E65,7,D64:D65)</f>
        <v>495000</v>
      </c>
      <c r="E64" s="1">
        <v>6</v>
      </c>
    </row>
    <row r="65" spans="1:7" outlineLevel="4" x14ac:dyDescent="0.2">
      <c r="A65" s="25" t="s">
        <v>44</v>
      </c>
      <c r="B65" s="14">
        <v>10</v>
      </c>
      <c r="C65" s="14" t="s">
        <v>45</v>
      </c>
      <c r="D65" s="28">
        <v>495000</v>
      </c>
      <c r="E65" s="1">
        <v>7</v>
      </c>
    </row>
    <row r="66" spans="1:7" ht="46.5" outlineLevel="1" x14ac:dyDescent="0.2">
      <c r="A66" s="22" t="s">
        <v>46</v>
      </c>
      <c r="B66" s="17"/>
      <c r="C66" s="17"/>
      <c r="D66" s="30">
        <f>SUMIF(E66:E73,5,D66:D73)</f>
        <v>740000</v>
      </c>
      <c r="E66" s="1">
        <v>4</v>
      </c>
      <c r="G66" s="1" t="s">
        <v>253</v>
      </c>
    </row>
    <row r="67" spans="1:7" outlineLevel="2" x14ac:dyDescent="0.2">
      <c r="A67" s="23" t="s">
        <v>47</v>
      </c>
      <c r="B67" s="14"/>
      <c r="C67" s="14"/>
      <c r="D67" s="28">
        <f>SUMIF(E67:E68,6,D67:D68)</f>
        <v>639600</v>
      </c>
      <c r="E67" s="1">
        <v>5</v>
      </c>
    </row>
    <row r="68" spans="1:7" outlineLevel="3" x14ac:dyDescent="0.2">
      <c r="A68" s="24" t="s">
        <v>20</v>
      </c>
      <c r="B68" s="14"/>
      <c r="C68" s="14"/>
      <c r="D68" s="28">
        <f>SUMIF(E68:E72,7,D68:D72)</f>
        <v>639600</v>
      </c>
      <c r="E68" s="1">
        <v>6</v>
      </c>
    </row>
    <row r="69" spans="1:7" outlineLevel="4" x14ac:dyDescent="0.2">
      <c r="A69" s="25" t="s">
        <v>21</v>
      </c>
      <c r="B69" s="14"/>
      <c r="C69" s="14"/>
      <c r="D69" s="28">
        <f>SUMIF(E69:E70,8,D69:D70)</f>
        <v>24000</v>
      </c>
      <c r="E69" s="1">
        <v>7</v>
      </c>
    </row>
    <row r="70" spans="1:7" outlineLevel="5" x14ac:dyDescent="0.2">
      <c r="A70" s="33" t="s">
        <v>48</v>
      </c>
      <c r="B70" s="14">
        <v>0</v>
      </c>
      <c r="C70" s="14" t="s">
        <v>49</v>
      </c>
      <c r="D70" s="28">
        <v>24000</v>
      </c>
      <c r="E70" s="1">
        <v>8</v>
      </c>
    </row>
    <row r="71" spans="1:7" outlineLevel="4" x14ac:dyDescent="0.2">
      <c r="A71" s="25" t="s">
        <v>28</v>
      </c>
      <c r="B71" s="14">
        <v>0</v>
      </c>
      <c r="C71" s="14" t="s">
        <v>23</v>
      </c>
      <c r="D71" s="28">
        <v>150600</v>
      </c>
      <c r="E71" s="1">
        <v>7</v>
      </c>
    </row>
    <row r="72" spans="1:7" outlineLevel="4" x14ac:dyDescent="0.2">
      <c r="A72" s="25" t="s">
        <v>34</v>
      </c>
      <c r="B72" s="14">
        <v>0</v>
      </c>
      <c r="C72" s="14" t="s">
        <v>23</v>
      </c>
      <c r="D72" s="28">
        <v>465000</v>
      </c>
      <c r="E72" s="1">
        <v>7</v>
      </c>
    </row>
    <row r="73" spans="1:7" outlineLevel="2" x14ac:dyDescent="0.2">
      <c r="A73" s="23" t="s">
        <v>50</v>
      </c>
      <c r="B73" s="14"/>
      <c r="C73" s="14"/>
      <c r="D73" s="28">
        <f>SUMIF(E73:E74,6,D73:D74)</f>
        <v>100400</v>
      </c>
      <c r="E73" s="1">
        <v>5</v>
      </c>
    </row>
    <row r="74" spans="1:7" outlineLevel="3" x14ac:dyDescent="0.2">
      <c r="A74" s="24" t="s">
        <v>20</v>
      </c>
      <c r="B74" s="14"/>
      <c r="C74" s="14"/>
      <c r="D74" s="28">
        <f>SUMIF(E74:E75,7,D74:D75)</f>
        <v>100400</v>
      </c>
      <c r="E74" s="1">
        <v>6</v>
      </c>
    </row>
    <row r="75" spans="1:7" outlineLevel="4" x14ac:dyDescent="0.2">
      <c r="A75" s="25" t="s">
        <v>28</v>
      </c>
      <c r="B75" s="14">
        <v>0</v>
      </c>
      <c r="C75" s="14" t="s">
        <v>23</v>
      </c>
      <c r="D75" s="28">
        <v>100400</v>
      </c>
      <c r="E75" s="1">
        <v>7</v>
      </c>
    </row>
    <row r="76" spans="1:7" ht="46.5" outlineLevel="1" x14ac:dyDescent="0.2">
      <c r="A76" s="22" t="s">
        <v>51</v>
      </c>
      <c r="B76" s="17"/>
      <c r="C76" s="17"/>
      <c r="D76" s="30">
        <f>SUMIF(E76:E77,5,D76:D77)</f>
        <v>9994000</v>
      </c>
      <c r="E76" s="1">
        <v>4</v>
      </c>
      <c r="G76" s="1" t="s">
        <v>257</v>
      </c>
    </row>
    <row r="77" spans="1:7" ht="46.5" outlineLevel="2" x14ac:dyDescent="0.2">
      <c r="A77" s="23" t="s">
        <v>52</v>
      </c>
      <c r="B77" s="14"/>
      <c r="C77" s="14"/>
      <c r="D77" s="28">
        <f>SUMIF(E77:E78,6,D77:D78)</f>
        <v>9994000</v>
      </c>
      <c r="E77" s="1">
        <v>5</v>
      </c>
    </row>
    <row r="78" spans="1:7" outlineLevel="3" x14ac:dyDescent="0.2">
      <c r="A78" s="24" t="s">
        <v>13</v>
      </c>
      <c r="B78" s="14"/>
      <c r="C78" s="14"/>
      <c r="D78" s="28">
        <f>SUMIF(E78:E79,7,D78:D79)</f>
        <v>9994000</v>
      </c>
      <c r="E78" s="1">
        <v>6</v>
      </c>
    </row>
    <row r="79" spans="1:7" ht="46.5" outlineLevel="4" x14ac:dyDescent="0.2">
      <c r="A79" s="25" t="s">
        <v>53</v>
      </c>
      <c r="B79" s="14">
        <v>1</v>
      </c>
      <c r="C79" s="14" t="s">
        <v>31</v>
      </c>
      <c r="D79" s="28">
        <v>9994000</v>
      </c>
      <c r="E79" s="1">
        <v>7</v>
      </c>
    </row>
    <row r="80" spans="1:7" x14ac:dyDescent="0.2">
      <c r="A80" s="47" t="s">
        <v>243</v>
      </c>
      <c r="B80" s="48"/>
      <c r="C80" s="48"/>
      <c r="D80" s="49">
        <f>SUMIF(E80:E118,4,D80:D118)</f>
        <v>82543400</v>
      </c>
      <c r="E80" s="1">
        <v>3</v>
      </c>
    </row>
    <row r="81" spans="1:7" outlineLevel="1" x14ac:dyDescent="0.2">
      <c r="A81" s="22" t="s">
        <v>55</v>
      </c>
      <c r="B81" s="17"/>
      <c r="C81" s="17"/>
      <c r="D81" s="30">
        <f>SUMIF(E81:E92,5,D81:D92)</f>
        <v>5523400</v>
      </c>
      <c r="E81" s="1">
        <v>4</v>
      </c>
    </row>
    <row r="82" spans="1:7" outlineLevel="2" x14ac:dyDescent="0.2">
      <c r="A82" s="23" t="s">
        <v>56</v>
      </c>
      <c r="B82" s="14"/>
      <c r="C82" s="14"/>
      <c r="D82" s="28">
        <f>SUMIF(E82:E83,6,D82:D83)</f>
        <v>1073400</v>
      </c>
      <c r="E82" s="1">
        <v>5</v>
      </c>
      <c r="G82" s="1" t="s">
        <v>258</v>
      </c>
    </row>
    <row r="83" spans="1:7" outlineLevel="3" x14ac:dyDescent="0.2">
      <c r="A83" s="24" t="s">
        <v>20</v>
      </c>
      <c r="B83" s="14"/>
      <c r="C83" s="14"/>
      <c r="D83" s="28">
        <f>SUMIF(E83:E87,7,D83:D87)</f>
        <v>1073400</v>
      </c>
      <c r="E83" s="1">
        <v>6</v>
      </c>
    </row>
    <row r="84" spans="1:7" outlineLevel="4" x14ac:dyDescent="0.2">
      <c r="A84" s="25" t="s">
        <v>21</v>
      </c>
      <c r="B84" s="14"/>
      <c r="C84" s="14"/>
      <c r="D84" s="28">
        <f>SUMIF(E84:E86,8,D84:D86)</f>
        <v>960000</v>
      </c>
      <c r="E84" s="1">
        <v>7</v>
      </c>
    </row>
    <row r="85" spans="1:7" outlineLevel="5" x14ac:dyDescent="0.2">
      <c r="A85" s="33" t="s">
        <v>57</v>
      </c>
      <c r="B85" s="14">
        <v>0</v>
      </c>
      <c r="C85" s="14" t="s">
        <v>58</v>
      </c>
      <c r="D85" s="28">
        <v>240000</v>
      </c>
      <c r="E85" s="1">
        <v>8</v>
      </c>
    </row>
    <row r="86" spans="1:7" ht="46.5" outlineLevel="5" x14ac:dyDescent="0.2">
      <c r="A86" s="33" t="s">
        <v>59</v>
      </c>
      <c r="B86" s="14">
        <v>0</v>
      </c>
      <c r="C86" s="14" t="s">
        <v>58</v>
      </c>
      <c r="D86" s="28">
        <v>720000</v>
      </c>
      <c r="E86" s="1">
        <v>8</v>
      </c>
    </row>
    <row r="87" spans="1:7" outlineLevel="4" x14ac:dyDescent="0.2">
      <c r="A87" s="25" t="s">
        <v>28</v>
      </c>
      <c r="B87" s="14">
        <v>0</v>
      </c>
      <c r="C87" s="14" t="s">
        <v>23</v>
      </c>
      <c r="D87" s="28">
        <v>113400</v>
      </c>
      <c r="E87" s="1">
        <v>7</v>
      </c>
    </row>
    <row r="88" spans="1:7" ht="46.5" outlineLevel="2" x14ac:dyDescent="0.2">
      <c r="A88" s="23" t="s">
        <v>60</v>
      </c>
      <c r="B88" s="14"/>
      <c r="C88" s="14"/>
      <c r="D88" s="28">
        <f>SUMIF(E88:E89,6,D88:D89)</f>
        <v>3650000</v>
      </c>
      <c r="E88" s="1">
        <v>5</v>
      </c>
      <c r="G88" s="1" t="s">
        <v>259</v>
      </c>
    </row>
    <row r="89" spans="1:7" outlineLevel="3" x14ac:dyDescent="0.2">
      <c r="A89" s="24" t="s">
        <v>20</v>
      </c>
      <c r="B89" s="14"/>
      <c r="C89" s="14"/>
      <c r="D89" s="28">
        <f>SUMIF(E89:E90,7,D89:D90)</f>
        <v>3650000</v>
      </c>
      <c r="E89" s="1">
        <v>6</v>
      </c>
    </row>
    <row r="90" spans="1:7" outlineLevel="4" x14ac:dyDescent="0.2">
      <c r="A90" s="25" t="s">
        <v>21</v>
      </c>
      <c r="B90" s="14"/>
      <c r="C90" s="14"/>
      <c r="D90" s="28">
        <f>SUMIF(E90:E91,8,D90:D91)</f>
        <v>3650000</v>
      </c>
      <c r="E90" s="1">
        <v>7</v>
      </c>
    </row>
    <row r="91" spans="1:7" outlineLevel="5" x14ac:dyDescent="0.2">
      <c r="A91" s="33" t="s">
        <v>61</v>
      </c>
      <c r="B91" s="14">
        <v>0</v>
      </c>
      <c r="C91" s="14" t="s">
        <v>23</v>
      </c>
      <c r="D91" s="28">
        <v>3650000</v>
      </c>
      <c r="E91" s="1">
        <v>8</v>
      </c>
    </row>
    <row r="92" spans="1:7" ht="46.5" outlineLevel="2" x14ac:dyDescent="0.2">
      <c r="A92" s="23" t="s">
        <v>62</v>
      </c>
      <c r="B92" s="14"/>
      <c r="C92" s="14"/>
      <c r="D92" s="28">
        <f>SUMIF(E92:E93,6,D92:D93)</f>
        <v>800000</v>
      </c>
      <c r="E92" s="1">
        <v>5</v>
      </c>
      <c r="G92" s="1" t="s">
        <v>259</v>
      </c>
    </row>
    <row r="93" spans="1:7" outlineLevel="3" x14ac:dyDescent="0.2">
      <c r="A93" s="24" t="s">
        <v>20</v>
      </c>
      <c r="B93" s="14"/>
      <c r="C93" s="14"/>
      <c r="D93" s="28">
        <f>SUMIF(E93:E94,7,D93:D94)</f>
        <v>800000</v>
      </c>
      <c r="E93" s="1">
        <v>6</v>
      </c>
    </row>
    <row r="94" spans="1:7" outlineLevel="4" x14ac:dyDescent="0.2">
      <c r="A94" s="25" t="s">
        <v>21</v>
      </c>
      <c r="B94" s="14"/>
      <c r="C94" s="14"/>
      <c r="D94" s="28">
        <f>SUMIF(E94:E95,8,D94:D95)</f>
        <v>800000</v>
      </c>
      <c r="E94" s="1">
        <v>7</v>
      </c>
    </row>
    <row r="95" spans="1:7" outlineLevel="5" x14ac:dyDescent="0.2">
      <c r="A95" s="33" t="s">
        <v>63</v>
      </c>
      <c r="B95" s="14">
        <v>0</v>
      </c>
      <c r="C95" s="14" t="s">
        <v>23</v>
      </c>
      <c r="D95" s="28">
        <v>800000</v>
      </c>
      <c r="E95" s="1">
        <v>8</v>
      </c>
    </row>
    <row r="96" spans="1:7" ht="46.5" outlineLevel="1" x14ac:dyDescent="0.2">
      <c r="A96" s="22" t="s">
        <v>64</v>
      </c>
      <c r="B96" s="17"/>
      <c r="C96" s="17"/>
      <c r="D96" s="30">
        <f>SUMIF(E96:E101,5,D96:D101)</f>
        <v>4984000</v>
      </c>
      <c r="E96" s="1">
        <v>4</v>
      </c>
      <c r="G96" s="1" t="s">
        <v>259</v>
      </c>
    </row>
    <row r="97" spans="1:8" outlineLevel="2" x14ac:dyDescent="0.2">
      <c r="A97" s="23" t="s">
        <v>65</v>
      </c>
      <c r="B97" s="14"/>
      <c r="C97" s="14"/>
      <c r="D97" s="28">
        <f>SUMIF(E97:E98,6,D97:D98)</f>
        <v>4300000</v>
      </c>
      <c r="E97" s="1">
        <v>5</v>
      </c>
    </row>
    <row r="98" spans="1:8" outlineLevel="3" x14ac:dyDescent="0.2">
      <c r="A98" s="24" t="s">
        <v>20</v>
      </c>
      <c r="B98" s="14"/>
      <c r="C98" s="14"/>
      <c r="D98" s="28">
        <f>SUMIF(E98:E99,7,D98:D99)</f>
        <v>4300000</v>
      </c>
      <c r="E98" s="1">
        <v>6</v>
      </c>
    </row>
    <row r="99" spans="1:8" outlineLevel="4" x14ac:dyDescent="0.2">
      <c r="A99" s="25" t="s">
        <v>21</v>
      </c>
      <c r="B99" s="14"/>
      <c r="C99" s="14"/>
      <c r="D99" s="28">
        <f>SUMIF(E99:E100,8,D99:D100)</f>
        <v>4300000</v>
      </c>
      <c r="E99" s="1">
        <v>7</v>
      </c>
    </row>
    <row r="100" spans="1:8" outlineLevel="5" x14ac:dyDescent="0.2">
      <c r="A100" s="33" t="s">
        <v>66</v>
      </c>
      <c r="B100" s="14">
        <v>0</v>
      </c>
      <c r="C100" s="14" t="s">
        <v>23</v>
      </c>
      <c r="D100" s="28">
        <v>4300000</v>
      </c>
      <c r="E100" s="1">
        <v>8</v>
      </c>
    </row>
    <row r="101" spans="1:8" outlineLevel="2" x14ac:dyDescent="0.2">
      <c r="A101" s="23" t="s">
        <v>67</v>
      </c>
      <c r="B101" s="14"/>
      <c r="C101" s="14"/>
      <c r="D101" s="28">
        <f>SUMIF(E101:E102,6,D101:D102)</f>
        <v>684000</v>
      </c>
      <c r="E101" s="1">
        <v>5</v>
      </c>
    </row>
    <row r="102" spans="1:8" outlineLevel="3" x14ac:dyDescent="0.2">
      <c r="A102" s="24" t="s">
        <v>20</v>
      </c>
      <c r="B102" s="14"/>
      <c r="C102" s="14"/>
      <c r="D102" s="28">
        <f>SUMIF(E102:E103,7,D102:D103)</f>
        <v>684000</v>
      </c>
      <c r="E102" s="1">
        <v>6</v>
      </c>
    </row>
    <row r="103" spans="1:8" outlineLevel="4" x14ac:dyDescent="0.2">
      <c r="A103" s="25" t="s">
        <v>21</v>
      </c>
      <c r="B103" s="14"/>
      <c r="C103" s="14"/>
      <c r="D103" s="28">
        <f>SUMIF(E103:E104,8,D103:D104)</f>
        <v>684000</v>
      </c>
      <c r="E103" s="1">
        <v>7</v>
      </c>
    </row>
    <row r="104" spans="1:8" outlineLevel="5" x14ac:dyDescent="0.2">
      <c r="A104" s="33" t="s">
        <v>68</v>
      </c>
      <c r="B104" s="14">
        <v>0</v>
      </c>
      <c r="C104" s="14" t="s">
        <v>23</v>
      </c>
      <c r="D104" s="28">
        <v>684000</v>
      </c>
      <c r="E104" s="1">
        <v>8</v>
      </c>
    </row>
    <row r="105" spans="1:8" ht="46.5" outlineLevel="1" x14ac:dyDescent="0.2">
      <c r="A105" s="22" t="s">
        <v>69</v>
      </c>
      <c r="B105" s="17"/>
      <c r="C105" s="17"/>
      <c r="D105" s="30">
        <f>SUMIF(E105:E110,5,D105:D110)</f>
        <v>5036000</v>
      </c>
      <c r="E105" s="1">
        <v>4</v>
      </c>
      <c r="G105" s="1" t="s">
        <v>260</v>
      </c>
    </row>
    <row r="106" spans="1:8" ht="46.5" outlineLevel="2" x14ac:dyDescent="0.2">
      <c r="A106" s="23" t="s">
        <v>70</v>
      </c>
      <c r="B106" s="14"/>
      <c r="C106" s="14"/>
      <c r="D106" s="28">
        <f>SUMIF(E106:E107,6,D106:D107)</f>
        <v>3886000</v>
      </c>
      <c r="E106" s="1">
        <v>5</v>
      </c>
      <c r="G106" s="1" t="s">
        <v>260</v>
      </c>
    </row>
    <row r="107" spans="1:8" outlineLevel="3" x14ac:dyDescent="0.2">
      <c r="A107" s="24" t="s">
        <v>20</v>
      </c>
      <c r="B107" s="14"/>
      <c r="C107" s="14"/>
      <c r="D107" s="28">
        <f>SUMIF(E107:E108,7,D107:D108)</f>
        <v>3886000</v>
      </c>
      <c r="E107" s="1">
        <v>6</v>
      </c>
    </row>
    <row r="108" spans="1:8" outlineLevel="4" x14ac:dyDescent="0.2">
      <c r="A108" s="25" t="s">
        <v>21</v>
      </c>
      <c r="B108" s="14"/>
      <c r="C108" s="14"/>
      <c r="D108" s="28">
        <f>SUMIF(E108:E109,8,D108:D109)</f>
        <v>3886000</v>
      </c>
      <c r="E108" s="1">
        <v>7</v>
      </c>
    </row>
    <row r="109" spans="1:8" outlineLevel="5" x14ac:dyDescent="0.2">
      <c r="A109" s="33" t="s">
        <v>71</v>
      </c>
      <c r="B109" s="14">
        <v>0</v>
      </c>
      <c r="C109" s="14" t="s">
        <v>23</v>
      </c>
      <c r="D109" s="28">
        <v>3886000</v>
      </c>
      <c r="E109" s="1">
        <v>8</v>
      </c>
    </row>
    <row r="110" spans="1:8" ht="46.5" outlineLevel="2" x14ac:dyDescent="0.2">
      <c r="A110" s="23" t="s">
        <v>72</v>
      </c>
      <c r="B110" s="14"/>
      <c r="C110" s="14"/>
      <c r="D110" s="28">
        <f>SUMIF(E110:E111,6,D110:D111)</f>
        <v>1150000</v>
      </c>
      <c r="E110" s="1">
        <v>5</v>
      </c>
      <c r="G110" s="1" t="s">
        <v>260</v>
      </c>
      <c r="H110" s="84">
        <v>50000</v>
      </c>
    </row>
    <row r="111" spans="1:8" outlineLevel="3" x14ac:dyDescent="0.2">
      <c r="A111" s="24" t="s">
        <v>20</v>
      </c>
      <c r="B111" s="14"/>
      <c r="C111" s="14"/>
      <c r="D111" s="28">
        <f>SUMIF(E111:E112,7,D111:D112)</f>
        <v>1150000</v>
      </c>
      <c r="E111" s="1">
        <v>6</v>
      </c>
    </row>
    <row r="112" spans="1:8" outlineLevel="4" x14ac:dyDescent="0.2">
      <c r="A112" s="25" t="s">
        <v>21</v>
      </c>
      <c r="B112" s="14"/>
      <c r="C112" s="14"/>
      <c r="D112" s="28">
        <f>SUMIF(E112:E113,8,D112:D113)</f>
        <v>1150000</v>
      </c>
      <c r="E112" s="1">
        <v>7</v>
      </c>
    </row>
    <row r="113" spans="1:7" ht="46.5" outlineLevel="5" x14ac:dyDescent="0.2">
      <c r="A113" s="33" t="s">
        <v>73</v>
      </c>
      <c r="B113" s="14">
        <v>0</v>
      </c>
      <c r="C113" s="14" t="s">
        <v>23</v>
      </c>
      <c r="D113" s="28">
        <v>1150000</v>
      </c>
      <c r="E113" s="1">
        <v>8</v>
      </c>
    </row>
    <row r="114" spans="1:7" ht="46.5" outlineLevel="1" x14ac:dyDescent="0.2">
      <c r="A114" s="22" t="s">
        <v>74</v>
      </c>
      <c r="B114" s="17"/>
      <c r="C114" s="17"/>
      <c r="D114" s="30">
        <f>SUMIF(E114:E115,5,D114:D115)</f>
        <v>42000000</v>
      </c>
      <c r="E114" s="1">
        <v>4</v>
      </c>
      <c r="G114" s="1" t="s">
        <v>261</v>
      </c>
    </row>
    <row r="115" spans="1:7" ht="46.5" outlineLevel="2" x14ac:dyDescent="0.2">
      <c r="A115" s="23" t="s">
        <v>75</v>
      </c>
      <c r="B115" s="14"/>
      <c r="C115" s="14"/>
      <c r="D115" s="28">
        <f>SUMIF(E115:E116,6,D115:D116)</f>
        <v>42000000</v>
      </c>
      <c r="E115" s="1">
        <v>5</v>
      </c>
    </row>
    <row r="116" spans="1:7" outlineLevel="3" x14ac:dyDescent="0.2">
      <c r="A116" s="24" t="s">
        <v>13</v>
      </c>
      <c r="B116" s="14"/>
      <c r="C116" s="14"/>
      <c r="D116" s="28">
        <f>SUMIF(E116:E117,7,D116:D117)</f>
        <v>42000000</v>
      </c>
      <c r="E116" s="1">
        <v>6</v>
      </c>
    </row>
    <row r="117" spans="1:7" ht="46.5" outlineLevel="4" x14ac:dyDescent="0.2">
      <c r="A117" s="25" t="s">
        <v>76</v>
      </c>
      <c r="B117" s="14">
        <v>1</v>
      </c>
      <c r="C117" s="14" t="s">
        <v>31</v>
      </c>
      <c r="D117" s="28">
        <v>42000000</v>
      </c>
      <c r="E117" s="1">
        <v>7</v>
      </c>
    </row>
    <row r="118" spans="1:7" ht="46.5" outlineLevel="1" x14ac:dyDescent="0.2">
      <c r="A118" s="22" t="s">
        <v>77</v>
      </c>
      <c r="B118" s="17"/>
      <c r="C118" s="17"/>
      <c r="D118" s="30">
        <f>SUMIF(E118:E119,5,D118:D119)</f>
        <v>25000000</v>
      </c>
      <c r="E118" s="1">
        <v>4</v>
      </c>
      <c r="G118" s="1" t="s">
        <v>261</v>
      </c>
    </row>
    <row r="119" spans="1:7" ht="46.5" outlineLevel="2" x14ac:dyDescent="0.2">
      <c r="A119" s="23" t="s">
        <v>78</v>
      </c>
      <c r="B119" s="14"/>
      <c r="C119" s="14"/>
      <c r="D119" s="28">
        <f>SUMIF(E119:E120,6,D119:D120)</f>
        <v>25000000</v>
      </c>
      <c r="E119" s="1">
        <v>5</v>
      </c>
    </row>
    <row r="120" spans="1:7" outlineLevel="3" x14ac:dyDescent="0.2">
      <c r="A120" s="24" t="s">
        <v>13</v>
      </c>
      <c r="B120" s="14"/>
      <c r="C120" s="14"/>
      <c r="D120" s="28">
        <f>SUMIF(E120:E121,7,D120:D121)</f>
        <v>25000000</v>
      </c>
      <c r="E120" s="1">
        <v>6</v>
      </c>
    </row>
    <row r="121" spans="1:7" ht="46.5" outlineLevel="4" x14ac:dyDescent="0.2">
      <c r="A121" s="25" t="s">
        <v>79</v>
      </c>
      <c r="B121" s="14">
        <v>1</v>
      </c>
      <c r="C121" s="14" t="s">
        <v>31</v>
      </c>
      <c r="D121" s="28">
        <v>25000000</v>
      </c>
      <c r="E121" s="1">
        <v>7</v>
      </c>
    </row>
    <row r="122" spans="1:7" x14ac:dyDescent="0.2">
      <c r="A122" s="47" t="s">
        <v>244</v>
      </c>
      <c r="B122" s="48"/>
      <c r="C122" s="48"/>
      <c r="D122" s="49">
        <f>SUMIF(E122:E182,4,D122:D182)</f>
        <v>14774600</v>
      </c>
      <c r="E122" s="1">
        <v>3</v>
      </c>
    </row>
    <row r="123" spans="1:7" outlineLevel="1" x14ac:dyDescent="0.2">
      <c r="A123" s="22" t="s">
        <v>81</v>
      </c>
      <c r="B123" s="17"/>
      <c r="C123" s="17"/>
      <c r="D123" s="30">
        <f>SUMIF(E123:E124,5,D123:D124)</f>
        <v>1741100</v>
      </c>
      <c r="E123" s="1">
        <v>4</v>
      </c>
    </row>
    <row r="124" spans="1:7" outlineLevel="2" x14ac:dyDescent="0.2">
      <c r="A124" s="23" t="s">
        <v>82</v>
      </c>
      <c r="B124" s="14"/>
      <c r="C124" s="14"/>
      <c r="D124" s="28">
        <f>SUMIF(E124:E125,6,D124:D125)</f>
        <v>1741100</v>
      </c>
      <c r="E124" s="1">
        <v>5</v>
      </c>
      <c r="G124" s="1" t="s">
        <v>262</v>
      </c>
    </row>
    <row r="125" spans="1:7" outlineLevel="3" x14ac:dyDescent="0.2">
      <c r="A125" s="24" t="s">
        <v>20</v>
      </c>
      <c r="B125" s="14"/>
      <c r="C125" s="14"/>
      <c r="D125" s="28">
        <f>SUMIF(E125:E128,7,D125:D128)</f>
        <v>1741100</v>
      </c>
      <c r="E125" s="1">
        <v>6</v>
      </c>
    </row>
    <row r="126" spans="1:7" outlineLevel="4" x14ac:dyDescent="0.2">
      <c r="A126" s="25" t="s">
        <v>21</v>
      </c>
      <c r="B126" s="14"/>
      <c r="C126" s="14"/>
      <c r="D126" s="28">
        <f>SUMIF(E126:E127,8,D126:D127)</f>
        <v>316600</v>
      </c>
      <c r="E126" s="1">
        <v>7</v>
      </c>
    </row>
    <row r="127" spans="1:7" outlineLevel="5" x14ac:dyDescent="0.2">
      <c r="A127" s="33" t="s">
        <v>83</v>
      </c>
      <c r="B127" s="14">
        <v>0</v>
      </c>
      <c r="C127" s="14" t="s">
        <v>23</v>
      </c>
      <c r="D127" s="28">
        <v>316600</v>
      </c>
      <c r="E127" s="1">
        <v>8</v>
      </c>
    </row>
    <row r="128" spans="1:7" outlineLevel="4" x14ac:dyDescent="0.2">
      <c r="A128" s="25" t="s">
        <v>28</v>
      </c>
      <c r="B128" s="14">
        <v>0</v>
      </c>
      <c r="C128" s="14" t="s">
        <v>23</v>
      </c>
      <c r="D128" s="28">
        <v>1424500</v>
      </c>
      <c r="E128" s="1">
        <v>7</v>
      </c>
    </row>
    <row r="129" spans="1:7" ht="46.5" outlineLevel="1" x14ac:dyDescent="0.2">
      <c r="A129" s="22" t="s">
        <v>84</v>
      </c>
      <c r="B129" s="17"/>
      <c r="C129" s="17"/>
      <c r="D129" s="30">
        <f>SUMIF(E129:E179,5,D129:D179)</f>
        <v>4033500</v>
      </c>
      <c r="E129" s="1">
        <v>4</v>
      </c>
      <c r="G129" s="1" t="s">
        <v>263</v>
      </c>
    </row>
    <row r="130" spans="1:7" ht="46.5" outlineLevel="2" x14ac:dyDescent="0.2">
      <c r="A130" s="23" t="s">
        <v>85</v>
      </c>
      <c r="B130" s="14"/>
      <c r="C130" s="14"/>
      <c r="D130" s="28">
        <f>SUMIF(E130:E131,6,D130:D131)</f>
        <v>60000</v>
      </c>
      <c r="E130" s="1">
        <v>5</v>
      </c>
    </row>
    <row r="131" spans="1:7" outlineLevel="3" x14ac:dyDescent="0.2">
      <c r="A131" s="24" t="s">
        <v>20</v>
      </c>
      <c r="B131" s="14"/>
      <c r="C131" s="14"/>
      <c r="D131" s="28">
        <f>SUMIF(E131:E132,7,D131:D132)</f>
        <v>60000</v>
      </c>
      <c r="E131" s="1">
        <v>6</v>
      </c>
    </row>
    <row r="132" spans="1:7" outlineLevel="4" x14ac:dyDescent="0.2">
      <c r="A132" s="25" t="s">
        <v>21</v>
      </c>
      <c r="B132" s="14"/>
      <c r="C132" s="14"/>
      <c r="D132" s="28">
        <f>SUMIF(E132:E133,8,D132:D133)</f>
        <v>60000</v>
      </c>
      <c r="E132" s="1">
        <v>7</v>
      </c>
    </row>
    <row r="133" spans="1:7" ht="46.5" outlineLevel="5" x14ac:dyDescent="0.2">
      <c r="A133" s="33" t="s">
        <v>86</v>
      </c>
      <c r="B133" s="14">
        <v>0</v>
      </c>
      <c r="C133" s="14" t="s">
        <v>23</v>
      </c>
      <c r="D133" s="28">
        <v>60000</v>
      </c>
      <c r="E133" s="1">
        <v>8</v>
      </c>
    </row>
    <row r="134" spans="1:7" ht="46.5" outlineLevel="2" x14ac:dyDescent="0.2">
      <c r="A134" s="23" t="s">
        <v>87</v>
      </c>
      <c r="B134" s="14"/>
      <c r="C134" s="14"/>
      <c r="D134" s="28">
        <f>SUMIF(E134:E135,6,D134:D135)</f>
        <v>25000</v>
      </c>
      <c r="E134" s="1">
        <v>5</v>
      </c>
    </row>
    <row r="135" spans="1:7" outlineLevel="3" x14ac:dyDescent="0.2">
      <c r="A135" s="24" t="s">
        <v>20</v>
      </c>
      <c r="B135" s="14"/>
      <c r="C135" s="14"/>
      <c r="D135" s="28">
        <f>SUMIF(E135:E136,7,D135:D136)</f>
        <v>25000</v>
      </c>
      <c r="E135" s="1">
        <v>6</v>
      </c>
    </row>
    <row r="136" spans="1:7" outlineLevel="4" x14ac:dyDescent="0.2">
      <c r="A136" s="25" t="s">
        <v>21</v>
      </c>
      <c r="B136" s="14"/>
      <c r="C136" s="14"/>
      <c r="D136" s="28">
        <f>SUMIF(E136:E137,8,D136:D137)</f>
        <v>25000</v>
      </c>
      <c r="E136" s="1">
        <v>7</v>
      </c>
    </row>
    <row r="137" spans="1:7" outlineLevel="5" x14ac:dyDescent="0.2">
      <c r="A137" s="33" t="s">
        <v>88</v>
      </c>
      <c r="B137" s="14">
        <v>0</v>
      </c>
      <c r="C137" s="14" t="s">
        <v>23</v>
      </c>
      <c r="D137" s="28">
        <v>25000</v>
      </c>
      <c r="E137" s="1">
        <v>8</v>
      </c>
    </row>
    <row r="138" spans="1:7" ht="46.5" outlineLevel="2" x14ac:dyDescent="0.2">
      <c r="A138" s="23" t="s">
        <v>89</v>
      </c>
      <c r="B138" s="14"/>
      <c r="C138" s="14"/>
      <c r="D138" s="28">
        <f>SUMIF(E138:E139,6,D138:D139)</f>
        <v>60000</v>
      </c>
      <c r="E138" s="1">
        <v>5</v>
      </c>
    </row>
    <row r="139" spans="1:7" outlineLevel="3" x14ac:dyDescent="0.2">
      <c r="A139" s="24" t="s">
        <v>20</v>
      </c>
      <c r="B139" s="14"/>
      <c r="C139" s="14"/>
      <c r="D139" s="28">
        <f>SUMIF(E139:E140,7,D139:D140)</f>
        <v>60000</v>
      </c>
      <c r="E139" s="1">
        <v>6</v>
      </c>
    </row>
    <row r="140" spans="1:7" outlineLevel="4" x14ac:dyDescent="0.2">
      <c r="A140" s="25" t="s">
        <v>21</v>
      </c>
      <c r="B140" s="14"/>
      <c r="C140" s="14"/>
      <c r="D140" s="28">
        <f>SUMIF(E140:E141,8,D140:D141)</f>
        <v>60000</v>
      </c>
      <c r="E140" s="1">
        <v>7</v>
      </c>
    </row>
    <row r="141" spans="1:7" ht="46.5" outlineLevel="5" x14ac:dyDescent="0.2">
      <c r="A141" s="33" t="s">
        <v>90</v>
      </c>
      <c r="B141" s="14">
        <v>0</v>
      </c>
      <c r="C141" s="14" t="s">
        <v>23</v>
      </c>
      <c r="D141" s="28">
        <v>60000</v>
      </c>
      <c r="E141" s="1">
        <v>8</v>
      </c>
    </row>
    <row r="142" spans="1:7" ht="46.5" outlineLevel="2" x14ac:dyDescent="0.2">
      <c r="A142" s="23" t="s">
        <v>91</v>
      </c>
      <c r="B142" s="14"/>
      <c r="C142" s="14"/>
      <c r="D142" s="28">
        <f>SUMIF(E142:E143,6,D142:D143)</f>
        <v>372000</v>
      </c>
      <c r="E142" s="1">
        <v>5</v>
      </c>
    </row>
    <row r="143" spans="1:7" outlineLevel="3" x14ac:dyDescent="0.2">
      <c r="A143" s="24" t="s">
        <v>20</v>
      </c>
      <c r="B143" s="14"/>
      <c r="C143" s="14"/>
      <c r="D143" s="28">
        <f>SUMIF(E143:E144,7,D143:D144)</f>
        <v>372000</v>
      </c>
      <c r="E143" s="1">
        <v>6</v>
      </c>
    </row>
    <row r="144" spans="1:7" outlineLevel="4" x14ac:dyDescent="0.2">
      <c r="A144" s="25" t="s">
        <v>21</v>
      </c>
      <c r="B144" s="14"/>
      <c r="C144" s="14"/>
      <c r="D144" s="28">
        <f>SUMIF(E144:E145,8,D144:D145)</f>
        <v>372000</v>
      </c>
      <c r="E144" s="1">
        <v>7</v>
      </c>
    </row>
    <row r="145" spans="1:5" ht="46.5" outlineLevel="5" x14ac:dyDescent="0.2">
      <c r="A145" s="33" t="s">
        <v>92</v>
      </c>
      <c r="B145" s="14">
        <v>0</v>
      </c>
      <c r="C145" s="14" t="s">
        <v>23</v>
      </c>
      <c r="D145" s="28">
        <v>372000</v>
      </c>
      <c r="E145" s="1">
        <v>8</v>
      </c>
    </row>
    <row r="146" spans="1:5" ht="46.5" outlineLevel="2" x14ac:dyDescent="0.2">
      <c r="A146" s="23" t="s">
        <v>93</v>
      </c>
      <c r="B146" s="14"/>
      <c r="C146" s="14"/>
      <c r="D146" s="28">
        <f>SUMIF(E146:E147,6,D146:D147)</f>
        <v>75000</v>
      </c>
      <c r="E146" s="1">
        <v>5</v>
      </c>
    </row>
    <row r="147" spans="1:5" outlineLevel="3" x14ac:dyDescent="0.2">
      <c r="A147" s="24" t="s">
        <v>20</v>
      </c>
      <c r="B147" s="14"/>
      <c r="C147" s="14"/>
      <c r="D147" s="28">
        <f>SUMIF(E147:E148,7,D147:D148)</f>
        <v>75000</v>
      </c>
      <c r="E147" s="1">
        <v>6</v>
      </c>
    </row>
    <row r="148" spans="1:5" outlineLevel="4" x14ac:dyDescent="0.2">
      <c r="A148" s="25" t="s">
        <v>21</v>
      </c>
      <c r="B148" s="14"/>
      <c r="C148" s="14"/>
      <c r="D148" s="28">
        <f>SUMIF(E148:E149,8,D148:D149)</f>
        <v>75000</v>
      </c>
      <c r="E148" s="1">
        <v>7</v>
      </c>
    </row>
    <row r="149" spans="1:5" ht="46.5" outlineLevel="5" x14ac:dyDescent="0.2">
      <c r="A149" s="33" t="s">
        <v>94</v>
      </c>
      <c r="B149" s="14">
        <v>0</v>
      </c>
      <c r="C149" s="14" t="s">
        <v>23</v>
      </c>
      <c r="D149" s="28">
        <v>75000</v>
      </c>
      <c r="E149" s="1">
        <v>8</v>
      </c>
    </row>
    <row r="150" spans="1:5" ht="46.5" outlineLevel="2" x14ac:dyDescent="0.2">
      <c r="A150" s="23" t="s">
        <v>95</v>
      </c>
      <c r="B150" s="14"/>
      <c r="C150" s="14"/>
      <c r="D150" s="28">
        <f>SUMIF(E150:E151,6,D150:D151)</f>
        <v>480000</v>
      </c>
      <c r="E150" s="1">
        <v>5</v>
      </c>
    </row>
    <row r="151" spans="1:5" outlineLevel="3" x14ac:dyDescent="0.2">
      <c r="A151" s="24" t="s">
        <v>20</v>
      </c>
      <c r="B151" s="14"/>
      <c r="C151" s="14"/>
      <c r="D151" s="28">
        <f>SUMIF(E151:E152,7,D151:D152)</f>
        <v>480000</v>
      </c>
      <c r="E151" s="1">
        <v>6</v>
      </c>
    </row>
    <row r="152" spans="1:5" outlineLevel="4" x14ac:dyDescent="0.2">
      <c r="A152" s="25" t="s">
        <v>21</v>
      </c>
      <c r="B152" s="14"/>
      <c r="C152" s="14"/>
      <c r="D152" s="28">
        <f>SUMIF(E152:E153,8,D152:D153)</f>
        <v>480000</v>
      </c>
      <c r="E152" s="1">
        <v>7</v>
      </c>
    </row>
    <row r="153" spans="1:5" ht="46.5" outlineLevel="5" x14ac:dyDescent="0.2">
      <c r="A153" s="33" t="s">
        <v>96</v>
      </c>
      <c r="B153" s="14">
        <v>0</v>
      </c>
      <c r="C153" s="14" t="s">
        <v>23</v>
      </c>
      <c r="D153" s="28">
        <v>480000</v>
      </c>
      <c r="E153" s="1">
        <v>8</v>
      </c>
    </row>
    <row r="154" spans="1:5" ht="46.5" outlineLevel="2" x14ac:dyDescent="0.2">
      <c r="A154" s="23" t="s">
        <v>97</v>
      </c>
      <c r="B154" s="14"/>
      <c r="C154" s="14"/>
      <c r="D154" s="28">
        <f>SUMIF(E154:E155,6,D154:D155)</f>
        <v>407000</v>
      </c>
      <c r="E154" s="1">
        <v>5</v>
      </c>
    </row>
    <row r="155" spans="1:5" outlineLevel="3" x14ac:dyDescent="0.2">
      <c r="A155" s="24" t="s">
        <v>20</v>
      </c>
      <c r="B155" s="14"/>
      <c r="C155" s="14"/>
      <c r="D155" s="28">
        <f>SUMIF(E155:E156,7,D155:D156)</f>
        <v>407000</v>
      </c>
      <c r="E155" s="1">
        <v>6</v>
      </c>
    </row>
    <row r="156" spans="1:5" outlineLevel="4" x14ac:dyDescent="0.2">
      <c r="A156" s="25" t="s">
        <v>21</v>
      </c>
      <c r="B156" s="14"/>
      <c r="C156" s="14"/>
      <c r="D156" s="28">
        <f>SUMIF(E156:E157,8,D156:D157)</f>
        <v>407000</v>
      </c>
      <c r="E156" s="1">
        <v>7</v>
      </c>
    </row>
    <row r="157" spans="1:5" ht="46.5" outlineLevel="5" x14ac:dyDescent="0.2">
      <c r="A157" s="33" t="s">
        <v>98</v>
      </c>
      <c r="B157" s="14">
        <v>0</v>
      </c>
      <c r="C157" s="14" t="s">
        <v>23</v>
      </c>
      <c r="D157" s="28">
        <v>407000</v>
      </c>
      <c r="E157" s="1">
        <v>8</v>
      </c>
    </row>
    <row r="158" spans="1:5" outlineLevel="2" x14ac:dyDescent="0.2">
      <c r="A158" s="23" t="s">
        <v>99</v>
      </c>
      <c r="B158" s="14"/>
      <c r="C158" s="14"/>
      <c r="D158" s="28">
        <f>SUMIF(E158:E159,6,D158:D159)</f>
        <v>100000</v>
      </c>
      <c r="E158" s="1">
        <v>5</v>
      </c>
    </row>
    <row r="159" spans="1:5" outlineLevel="3" x14ac:dyDescent="0.2">
      <c r="A159" s="24" t="s">
        <v>20</v>
      </c>
      <c r="B159" s="14"/>
      <c r="C159" s="14"/>
      <c r="D159" s="28">
        <f>SUMIF(E159:E160,7,D159:D160)</f>
        <v>100000</v>
      </c>
      <c r="E159" s="1">
        <v>6</v>
      </c>
    </row>
    <row r="160" spans="1:5" outlineLevel="4" x14ac:dyDescent="0.2">
      <c r="A160" s="25" t="s">
        <v>21</v>
      </c>
      <c r="B160" s="14"/>
      <c r="C160" s="14"/>
      <c r="D160" s="28">
        <f>SUMIF(E160:E161,8,D160:D161)</f>
        <v>100000</v>
      </c>
      <c r="E160" s="1">
        <v>7</v>
      </c>
    </row>
    <row r="161" spans="1:5" outlineLevel="5" x14ac:dyDescent="0.2">
      <c r="A161" s="33" t="s">
        <v>100</v>
      </c>
      <c r="B161" s="14">
        <v>0</v>
      </c>
      <c r="C161" s="14" t="s">
        <v>23</v>
      </c>
      <c r="D161" s="28">
        <v>100000</v>
      </c>
      <c r="E161" s="1">
        <v>8</v>
      </c>
    </row>
    <row r="162" spans="1:5" ht="69.75" outlineLevel="2" x14ac:dyDescent="0.2">
      <c r="A162" s="23" t="s">
        <v>101</v>
      </c>
      <c r="B162" s="14"/>
      <c r="C162" s="14"/>
      <c r="D162" s="28">
        <f>SUMIF(E162:E163,6,D162:D163)</f>
        <v>242500</v>
      </c>
      <c r="E162" s="1">
        <v>5</v>
      </c>
    </row>
    <row r="163" spans="1:5" outlineLevel="3" x14ac:dyDescent="0.2">
      <c r="A163" s="24" t="s">
        <v>20</v>
      </c>
      <c r="B163" s="14"/>
      <c r="C163" s="14"/>
      <c r="D163" s="28">
        <f>SUMIF(E163:E164,7,D163:D164)</f>
        <v>242500</v>
      </c>
      <c r="E163" s="1">
        <v>6</v>
      </c>
    </row>
    <row r="164" spans="1:5" outlineLevel="4" x14ac:dyDescent="0.2">
      <c r="A164" s="25" t="s">
        <v>21</v>
      </c>
      <c r="B164" s="14"/>
      <c r="C164" s="14"/>
      <c r="D164" s="28">
        <f>SUMIF(E164:E165,8,D164:D165)</f>
        <v>242500</v>
      </c>
      <c r="E164" s="1">
        <v>7</v>
      </c>
    </row>
    <row r="165" spans="1:5" ht="46.5" outlineLevel="5" x14ac:dyDescent="0.2">
      <c r="A165" s="33" t="s">
        <v>102</v>
      </c>
      <c r="B165" s="14">
        <v>0</v>
      </c>
      <c r="C165" s="14" t="s">
        <v>23</v>
      </c>
      <c r="D165" s="28">
        <v>242500</v>
      </c>
      <c r="E165" s="1">
        <v>8</v>
      </c>
    </row>
    <row r="166" spans="1:5" outlineLevel="2" x14ac:dyDescent="0.2">
      <c r="A166" s="23" t="s">
        <v>103</v>
      </c>
      <c r="B166" s="14"/>
      <c r="C166" s="14"/>
      <c r="D166" s="28">
        <f>SUMIF(E166:E167,6,D166:D167)</f>
        <v>1873000</v>
      </c>
      <c r="E166" s="1">
        <v>5</v>
      </c>
    </row>
    <row r="167" spans="1:5" outlineLevel="3" x14ac:dyDescent="0.2">
      <c r="A167" s="24" t="s">
        <v>20</v>
      </c>
      <c r="B167" s="14"/>
      <c r="C167" s="14"/>
      <c r="D167" s="28">
        <f>SUMIF(E167:E168,7,D167:D168)</f>
        <v>1873000</v>
      </c>
      <c r="E167" s="1">
        <v>6</v>
      </c>
    </row>
    <row r="168" spans="1:5" outlineLevel="4" x14ac:dyDescent="0.2">
      <c r="A168" s="25" t="s">
        <v>21</v>
      </c>
      <c r="B168" s="14"/>
      <c r="C168" s="14"/>
      <c r="D168" s="28">
        <f>SUMIF(E168:E169,8,D168:D169)</f>
        <v>1873000</v>
      </c>
      <c r="E168" s="1">
        <v>7</v>
      </c>
    </row>
    <row r="169" spans="1:5" outlineLevel="5" x14ac:dyDescent="0.2">
      <c r="A169" s="33" t="s">
        <v>104</v>
      </c>
      <c r="B169" s="14">
        <v>0</v>
      </c>
      <c r="C169" s="14" t="s">
        <v>23</v>
      </c>
      <c r="D169" s="28">
        <v>1873000</v>
      </c>
      <c r="E169" s="1">
        <v>8</v>
      </c>
    </row>
    <row r="170" spans="1:5" ht="46.5" outlineLevel="2" x14ac:dyDescent="0.2">
      <c r="A170" s="23" t="s">
        <v>105</v>
      </c>
      <c r="B170" s="14"/>
      <c r="C170" s="14"/>
      <c r="D170" s="28">
        <f>SUMIF(E170:E171,6,D170:D171)</f>
        <v>27600</v>
      </c>
      <c r="E170" s="1">
        <v>5</v>
      </c>
    </row>
    <row r="171" spans="1:5" outlineLevel="3" x14ac:dyDescent="0.2">
      <c r="A171" s="24" t="s">
        <v>20</v>
      </c>
      <c r="B171" s="14"/>
      <c r="C171" s="14"/>
      <c r="D171" s="28">
        <f>SUMIF(E171:E172,7,D171:D172)</f>
        <v>27600</v>
      </c>
      <c r="E171" s="1">
        <v>6</v>
      </c>
    </row>
    <row r="172" spans="1:5" outlineLevel="4" x14ac:dyDescent="0.2">
      <c r="A172" s="25" t="s">
        <v>28</v>
      </c>
      <c r="B172" s="14">
        <v>0</v>
      </c>
      <c r="C172" s="14" t="s">
        <v>23</v>
      </c>
      <c r="D172" s="28">
        <v>27600</v>
      </c>
      <c r="E172" s="1">
        <v>7</v>
      </c>
    </row>
    <row r="173" spans="1:5" outlineLevel="2" x14ac:dyDescent="0.2">
      <c r="A173" s="23" t="s">
        <v>106</v>
      </c>
      <c r="B173" s="14"/>
      <c r="C173" s="14"/>
      <c r="D173" s="28">
        <f>SUMIF(E173:E174,6,D173:D174)</f>
        <v>20400</v>
      </c>
      <c r="E173" s="1">
        <v>5</v>
      </c>
    </row>
    <row r="174" spans="1:5" outlineLevel="3" x14ac:dyDescent="0.2">
      <c r="A174" s="24" t="s">
        <v>20</v>
      </c>
      <c r="B174" s="14"/>
      <c r="C174" s="14"/>
      <c r="D174" s="28">
        <f>SUMIF(E174:E175,7,D174:D175)</f>
        <v>20400</v>
      </c>
      <c r="E174" s="1">
        <v>6</v>
      </c>
    </row>
    <row r="175" spans="1:5" outlineLevel="4" x14ac:dyDescent="0.2">
      <c r="A175" s="25" t="s">
        <v>28</v>
      </c>
      <c r="B175" s="14">
        <v>0</v>
      </c>
      <c r="C175" s="14" t="s">
        <v>23</v>
      </c>
      <c r="D175" s="28">
        <v>20400</v>
      </c>
      <c r="E175" s="1">
        <v>7</v>
      </c>
    </row>
    <row r="176" spans="1:5" outlineLevel="2" x14ac:dyDescent="0.2">
      <c r="A176" s="23" t="s">
        <v>107</v>
      </c>
      <c r="B176" s="14"/>
      <c r="C176" s="14"/>
      <c r="D176" s="28">
        <f>SUMIF(E176:E177,6,D176:D177)</f>
        <v>171800</v>
      </c>
      <c r="E176" s="1">
        <v>5</v>
      </c>
    </row>
    <row r="177" spans="1:7" outlineLevel="3" x14ac:dyDescent="0.2">
      <c r="A177" s="24" t="s">
        <v>20</v>
      </c>
      <c r="B177" s="14"/>
      <c r="C177" s="14"/>
      <c r="D177" s="28">
        <f>SUMIF(E177:E178,7,D177:D178)</f>
        <v>171800</v>
      </c>
      <c r="E177" s="1">
        <v>6</v>
      </c>
    </row>
    <row r="178" spans="1:7" outlineLevel="4" x14ac:dyDescent="0.2">
      <c r="A178" s="25" t="s">
        <v>28</v>
      </c>
      <c r="B178" s="14">
        <v>0</v>
      </c>
      <c r="C178" s="14" t="s">
        <v>23</v>
      </c>
      <c r="D178" s="28">
        <v>171800</v>
      </c>
      <c r="E178" s="1">
        <v>7</v>
      </c>
    </row>
    <row r="179" spans="1:7" ht="46.5" outlineLevel="2" x14ac:dyDescent="0.2">
      <c r="A179" s="23" t="s">
        <v>108</v>
      </c>
      <c r="B179" s="14"/>
      <c r="C179" s="14"/>
      <c r="D179" s="28">
        <f>SUMIF(E179:E180,6,D179:D180)</f>
        <v>119200</v>
      </c>
      <c r="E179" s="1">
        <v>5</v>
      </c>
    </row>
    <row r="180" spans="1:7" outlineLevel="3" x14ac:dyDescent="0.2">
      <c r="A180" s="24" t="s">
        <v>20</v>
      </c>
      <c r="B180" s="14"/>
      <c r="C180" s="14"/>
      <c r="D180" s="28">
        <f>SUMIF(E180:E181,7,D180:D181)</f>
        <v>119200</v>
      </c>
      <c r="E180" s="1">
        <v>6</v>
      </c>
    </row>
    <row r="181" spans="1:7" outlineLevel="4" x14ac:dyDescent="0.2">
      <c r="A181" s="25" t="s">
        <v>28</v>
      </c>
      <c r="B181" s="14">
        <v>0</v>
      </c>
      <c r="C181" s="14" t="s">
        <v>23</v>
      </c>
      <c r="D181" s="28">
        <v>119200</v>
      </c>
      <c r="E181" s="1">
        <v>7</v>
      </c>
    </row>
    <row r="182" spans="1:7" outlineLevel="1" x14ac:dyDescent="0.2">
      <c r="A182" s="22" t="s">
        <v>109</v>
      </c>
      <c r="B182" s="17"/>
      <c r="C182" s="17"/>
      <c r="D182" s="30">
        <f>SUMIF(E182:E183,5,D182:D183)</f>
        <v>9000000</v>
      </c>
      <c r="E182" s="1">
        <v>4</v>
      </c>
    </row>
    <row r="183" spans="1:7" outlineLevel="2" x14ac:dyDescent="0.2">
      <c r="A183" s="23" t="s">
        <v>110</v>
      </c>
      <c r="B183" s="14"/>
      <c r="C183" s="14"/>
      <c r="D183" s="28">
        <f>SUMIF(E183:E184,6,D183:D184)</f>
        <v>9000000</v>
      </c>
      <c r="E183" s="1">
        <v>5</v>
      </c>
    </row>
    <row r="184" spans="1:7" outlineLevel="3" x14ac:dyDescent="0.2">
      <c r="A184" s="24" t="s">
        <v>111</v>
      </c>
      <c r="B184" s="14"/>
      <c r="C184" s="14"/>
      <c r="D184" s="28">
        <f>SUMIF(E184:E185,7,D184:D185)</f>
        <v>9000000</v>
      </c>
      <c r="E184" s="1">
        <v>6</v>
      </c>
    </row>
    <row r="185" spans="1:7" outlineLevel="4" x14ac:dyDescent="0.2">
      <c r="A185" s="25" t="s">
        <v>112</v>
      </c>
      <c r="B185" s="14">
        <v>0</v>
      </c>
      <c r="C185" s="14" t="s">
        <v>23</v>
      </c>
      <c r="D185" s="28">
        <v>9000000</v>
      </c>
      <c r="E185" s="1">
        <v>7</v>
      </c>
    </row>
    <row r="186" spans="1:7" x14ac:dyDescent="0.2">
      <c r="A186" s="47" t="s">
        <v>245</v>
      </c>
      <c r="B186" s="48"/>
      <c r="C186" s="48"/>
      <c r="D186" s="49">
        <f>SUMIF(E186:E207,4,D186:D207)</f>
        <v>99158400</v>
      </c>
      <c r="E186" s="1">
        <v>3</v>
      </c>
    </row>
    <row r="187" spans="1:7" ht="46.5" outlineLevel="1" x14ac:dyDescent="0.2">
      <c r="A187" s="22" t="s">
        <v>114</v>
      </c>
      <c r="B187" s="17"/>
      <c r="C187" s="17"/>
      <c r="D187" s="30">
        <f>SUMIF(E187:E192,5,D187:D192)</f>
        <v>1288400</v>
      </c>
      <c r="E187" s="1">
        <v>4</v>
      </c>
    </row>
    <row r="188" spans="1:7" ht="46.5" outlineLevel="2" x14ac:dyDescent="0.2">
      <c r="A188" s="23" t="s">
        <v>115</v>
      </c>
      <c r="B188" s="14"/>
      <c r="C188" s="14"/>
      <c r="D188" s="28">
        <f>SUMIF(E188:E189,6,D188:D189)</f>
        <v>496000</v>
      </c>
      <c r="E188" s="1">
        <v>5</v>
      </c>
      <c r="G188" s="1" t="s">
        <v>264</v>
      </c>
    </row>
    <row r="189" spans="1:7" outlineLevel="3" x14ac:dyDescent="0.2">
      <c r="A189" s="24" t="s">
        <v>20</v>
      </c>
      <c r="B189" s="14"/>
      <c r="C189" s="14"/>
      <c r="D189" s="28">
        <f>SUMIF(E189:E190,7,D189:D190)</f>
        <v>496000</v>
      </c>
      <c r="E189" s="1">
        <v>6</v>
      </c>
    </row>
    <row r="190" spans="1:7" outlineLevel="4" x14ac:dyDescent="0.2">
      <c r="A190" s="25" t="s">
        <v>21</v>
      </c>
      <c r="B190" s="14"/>
      <c r="C190" s="14"/>
      <c r="D190" s="28">
        <f>SUMIF(E190:E191,8,D190:D191)</f>
        <v>496000</v>
      </c>
      <c r="E190" s="1">
        <v>7</v>
      </c>
    </row>
    <row r="191" spans="1:7" outlineLevel="5" x14ac:dyDescent="0.2">
      <c r="A191" s="33" t="s">
        <v>116</v>
      </c>
      <c r="B191" s="14">
        <v>0</v>
      </c>
      <c r="C191" s="14" t="s">
        <v>23</v>
      </c>
      <c r="D191" s="28">
        <v>496000</v>
      </c>
      <c r="E191" s="1">
        <v>8</v>
      </c>
    </row>
    <row r="192" spans="1:7" ht="46.5" outlineLevel="2" x14ac:dyDescent="0.2">
      <c r="A192" s="23" t="s">
        <v>117</v>
      </c>
      <c r="B192" s="14"/>
      <c r="C192" s="14"/>
      <c r="D192" s="28">
        <f>SUMIF(E192:E193,6,D192:D193)</f>
        <v>792400</v>
      </c>
      <c r="E192" s="1">
        <v>5</v>
      </c>
      <c r="G192" s="1" t="s">
        <v>265</v>
      </c>
    </row>
    <row r="193" spans="1:7" outlineLevel="3" x14ac:dyDescent="0.2">
      <c r="A193" s="24" t="s">
        <v>20</v>
      </c>
      <c r="B193" s="14"/>
      <c r="C193" s="14"/>
      <c r="D193" s="28">
        <f>SUMIF(E193:E194,7,D193:D194)</f>
        <v>792400</v>
      </c>
      <c r="E193" s="1">
        <v>6</v>
      </c>
    </row>
    <row r="194" spans="1:7" outlineLevel="4" x14ac:dyDescent="0.2">
      <c r="A194" s="25" t="s">
        <v>28</v>
      </c>
      <c r="B194" s="14">
        <v>0</v>
      </c>
      <c r="C194" s="14" t="s">
        <v>23</v>
      </c>
      <c r="D194" s="28">
        <v>792400</v>
      </c>
      <c r="E194" s="1">
        <v>7</v>
      </c>
    </row>
    <row r="195" spans="1:7" ht="46.5" outlineLevel="1" x14ac:dyDescent="0.2">
      <c r="A195" s="22" t="s">
        <v>118</v>
      </c>
      <c r="B195" s="17"/>
      <c r="C195" s="17"/>
      <c r="D195" s="30">
        <f>SUMIF(E195:E196,5,D195:D196)</f>
        <v>27870000</v>
      </c>
      <c r="E195" s="1">
        <v>4</v>
      </c>
      <c r="G195" s="1" t="s">
        <v>266</v>
      </c>
    </row>
    <row r="196" spans="1:7" ht="46.5" outlineLevel="2" x14ac:dyDescent="0.2">
      <c r="A196" s="23" t="s">
        <v>119</v>
      </c>
      <c r="B196" s="14"/>
      <c r="C196" s="14"/>
      <c r="D196" s="28">
        <f>SUMIF(E196:E197,6,D196:D197)</f>
        <v>27870000</v>
      </c>
      <c r="E196" s="1">
        <v>5</v>
      </c>
    </row>
    <row r="197" spans="1:7" outlineLevel="3" x14ac:dyDescent="0.2">
      <c r="A197" s="24" t="s">
        <v>13</v>
      </c>
      <c r="B197" s="14"/>
      <c r="C197" s="14"/>
      <c r="D197" s="28">
        <f>SUMIF(E197:E198,7,D197:D198)</f>
        <v>27870000</v>
      </c>
      <c r="E197" s="1">
        <v>6</v>
      </c>
    </row>
    <row r="198" spans="1:7" ht="46.5" outlineLevel="4" x14ac:dyDescent="0.2">
      <c r="A198" s="25" t="s">
        <v>120</v>
      </c>
      <c r="B198" s="14">
        <v>1</v>
      </c>
      <c r="C198" s="14" t="s">
        <v>31</v>
      </c>
      <c r="D198" s="28">
        <v>27870000</v>
      </c>
      <c r="E198" s="1">
        <v>7</v>
      </c>
    </row>
    <row r="199" spans="1:7" ht="46.5" outlineLevel="1" x14ac:dyDescent="0.2">
      <c r="A199" s="22" t="s">
        <v>121</v>
      </c>
      <c r="B199" s="17"/>
      <c r="C199" s="17"/>
      <c r="D199" s="30">
        <f>SUMIF(E199:E200,5,D199:D200)</f>
        <v>26400000</v>
      </c>
      <c r="E199" s="1">
        <v>4</v>
      </c>
      <c r="G199" s="1" t="s">
        <v>266</v>
      </c>
    </row>
    <row r="200" spans="1:7" ht="46.5" outlineLevel="2" x14ac:dyDescent="0.2">
      <c r="A200" s="23" t="s">
        <v>122</v>
      </c>
      <c r="B200" s="14"/>
      <c r="C200" s="14"/>
      <c r="D200" s="28">
        <f>SUMIF(E200:E201,6,D200:D201)</f>
        <v>26400000</v>
      </c>
      <c r="E200" s="1">
        <v>5</v>
      </c>
    </row>
    <row r="201" spans="1:7" outlineLevel="3" x14ac:dyDescent="0.2">
      <c r="A201" s="24" t="s">
        <v>13</v>
      </c>
      <c r="B201" s="14"/>
      <c r="C201" s="14"/>
      <c r="D201" s="28">
        <f>SUMIF(E201:E202,7,D201:D202)</f>
        <v>26400000</v>
      </c>
      <c r="E201" s="1">
        <v>6</v>
      </c>
    </row>
    <row r="202" spans="1:7" ht="46.5" outlineLevel="4" x14ac:dyDescent="0.2">
      <c r="A202" s="25" t="s">
        <v>123</v>
      </c>
      <c r="B202" s="14">
        <v>1</v>
      </c>
      <c r="C202" s="14" t="s">
        <v>31</v>
      </c>
      <c r="D202" s="28">
        <v>26400000</v>
      </c>
      <c r="E202" s="1">
        <v>7</v>
      </c>
    </row>
    <row r="203" spans="1:7" ht="46.5" outlineLevel="1" x14ac:dyDescent="0.2">
      <c r="A203" s="22" t="s">
        <v>124</v>
      </c>
      <c r="B203" s="17"/>
      <c r="C203" s="17"/>
      <c r="D203" s="30">
        <f>SUMIF(E203:E204,5,D203:D204)</f>
        <v>17610000</v>
      </c>
      <c r="E203" s="1">
        <v>4</v>
      </c>
      <c r="G203" s="1" t="s">
        <v>266</v>
      </c>
    </row>
    <row r="204" spans="1:7" ht="46.5" outlineLevel="2" x14ac:dyDescent="0.2">
      <c r="A204" s="23" t="s">
        <v>125</v>
      </c>
      <c r="B204" s="14"/>
      <c r="C204" s="14"/>
      <c r="D204" s="28">
        <f>SUMIF(E204:E205,6,D204:D205)</f>
        <v>17610000</v>
      </c>
      <c r="E204" s="1">
        <v>5</v>
      </c>
    </row>
    <row r="205" spans="1:7" outlineLevel="3" x14ac:dyDescent="0.2">
      <c r="A205" s="24" t="s">
        <v>13</v>
      </c>
      <c r="B205" s="14"/>
      <c r="C205" s="14"/>
      <c r="D205" s="28">
        <f>SUMIF(E205:E206,7,D205:D206)</f>
        <v>17610000</v>
      </c>
      <c r="E205" s="1">
        <v>6</v>
      </c>
    </row>
    <row r="206" spans="1:7" ht="46.5" outlineLevel="4" x14ac:dyDescent="0.2">
      <c r="A206" s="25" t="s">
        <v>126</v>
      </c>
      <c r="B206" s="14">
        <v>1</v>
      </c>
      <c r="C206" s="14" t="s">
        <v>31</v>
      </c>
      <c r="D206" s="28">
        <v>17610000</v>
      </c>
      <c r="E206" s="1">
        <v>7</v>
      </c>
    </row>
    <row r="207" spans="1:7" ht="46.5" outlineLevel="1" x14ac:dyDescent="0.2">
      <c r="A207" s="22" t="s">
        <v>127</v>
      </c>
      <c r="B207" s="17"/>
      <c r="C207" s="17"/>
      <c r="D207" s="30">
        <f>SUMIF(E207:E208,5,D207:D208)</f>
        <v>25990000</v>
      </c>
      <c r="E207" s="1">
        <v>4</v>
      </c>
      <c r="G207" s="1" t="s">
        <v>266</v>
      </c>
    </row>
    <row r="208" spans="1:7" ht="46.5" outlineLevel="2" x14ac:dyDescent="0.2">
      <c r="A208" s="23" t="s">
        <v>128</v>
      </c>
      <c r="B208" s="14"/>
      <c r="C208" s="14"/>
      <c r="D208" s="28">
        <f>SUMIF(E208:E209,6,D208:D209)</f>
        <v>25990000</v>
      </c>
      <c r="E208" s="1">
        <v>5</v>
      </c>
    </row>
    <row r="209" spans="1:5" outlineLevel="3" x14ac:dyDescent="0.2">
      <c r="A209" s="24" t="s">
        <v>13</v>
      </c>
      <c r="B209" s="14"/>
      <c r="C209" s="14"/>
      <c r="D209" s="28">
        <f>SUMIF(E209:E210,7,D209:D210)</f>
        <v>25990000</v>
      </c>
      <c r="E209" s="1">
        <v>6</v>
      </c>
    </row>
    <row r="210" spans="1:5" ht="46.5" outlineLevel="4" x14ac:dyDescent="0.2">
      <c r="A210" s="25" t="s">
        <v>129</v>
      </c>
      <c r="B210" s="14">
        <v>1</v>
      </c>
      <c r="C210" s="14" t="s">
        <v>31</v>
      </c>
      <c r="D210" s="28">
        <v>25990000</v>
      </c>
      <c r="E210" s="1">
        <v>7</v>
      </c>
    </row>
    <row r="211" spans="1:5" ht="9.9499999999999993" customHeight="1" x14ac:dyDescent="0.2">
      <c r="A211" s="18"/>
      <c r="B211" s="19"/>
      <c r="C211" s="19"/>
      <c r="D211" s="32"/>
    </row>
    <row r="212" spans="1:5" ht="26.25" x14ac:dyDescent="0.2">
      <c r="A212" s="114" t="s">
        <v>248</v>
      </c>
      <c r="B212" s="114"/>
      <c r="C212" s="114"/>
      <c r="D212" s="114"/>
    </row>
  </sheetData>
  <mergeCells count="3">
    <mergeCell ref="A2:D2"/>
    <mergeCell ref="B4:C4"/>
    <mergeCell ref="A212:D212"/>
  </mergeCells>
  <pageMargins left="0.78740157480314965" right="0.39370078740157483" top="0.59055118110236227" bottom="0" header="0.51181102362204722" footer="0.51181102362204722"/>
  <pageSetup paperSize="9" scale="61" orientation="portrait" r:id="rId1"/>
  <headerFooter alignWithMargins="0">
    <oddHeader>&amp;Rหน้าที่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5</vt:i4>
      </vt:variant>
    </vt:vector>
  </HeadingPairs>
  <TitlesOfParts>
    <vt:vector size="14" baseType="lpstr">
      <vt:lpstr>Sheet1</vt:lpstr>
      <vt:lpstr>Sheet2</vt:lpstr>
      <vt:lpstr>Doc</vt:lpstr>
      <vt:lpstr>ใส่รหัส</vt:lpstr>
      <vt:lpstr>mask1</vt:lpstr>
      <vt:lpstr>mask2</vt:lpstr>
      <vt:lpstr>Sheet3</vt:lpstr>
      <vt:lpstr>เงินเหลือจ่าย</vt:lpstr>
      <vt:lpstr>Sheet4</vt:lpstr>
      <vt:lpstr>เงินเหลือจ่าย!Print_Area</vt:lpstr>
      <vt:lpstr>ใส่รหัส!Print_Area</vt:lpstr>
      <vt:lpstr>Sheet1!Print_Titles</vt:lpstr>
      <vt:lpstr>เงินเหลือจ่าย!Print_Titles</vt:lpstr>
      <vt:lpstr>ใส่รหัส!Print_Titles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นายสมศักดิ์ แก้วเกลี้ยง</cp:lastModifiedBy>
  <cp:lastPrinted>2024-10-10T09:46:06Z</cp:lastPrinted>
  <dcterms:created xsi:type="dcterms:W3CDTF">2021-04-28T08:48:12Z</dcterms:created>
  <dcterms:modified xsi:type="dcterms:W3CDTF">2025-04-30T07:39:41Z</dcterms:modified>
</cp:coreProperties>
</file>