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4841C2B-5705-4F77-BADC-A503690CB503}" xr6:coauthVersionLast="36" xr6:coauthVersionMax="47" xr10:uidLastSave="{00000000-0000-0000-0000-000000000000}"/>
  <bookViews>
    <workbookView showHorizontalScroll="0" showVerticalScroll="0" showSheetTabs="0" xWindow="0" yWindow="0" windowWidth="10905" windowHeight="450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</workbook>
</file>

<file path=xl/calcChain.xml><?xml version="1.0" encoding="utf-8"?>
<calcChain xmlns="http://schemas.openxmlformats.org/spreadsheetml/2006/main">
  <c r="G37" i="1" l="1"/>
  <c r="G34" i="1"/>
  <c r="G33" i="1"/>
  <c r="G30" i="1"/>
  <c r="G29" i="1"/>
  <c r="G19" i="1"/>
  <c r="G16" i="1"/>
  <c r="G15" i="1"/>
  <c r="G12" i="1"/>
  <c r="G11" i="1"/>
  <c r="G28" i="1"/>
  <c r="G21" i="1"/>
  <c r="G20" i="1"/>
  <c r="G10" i="1"/>
  <c r="G2" i="1"/>
  <c r="G46" i="1"/>
  <c r="G39" i="1"/>
  <c r="G38" i="1"/>
  <c r="G55" i="1"/>
  <c r="G48" i="1"/>
  <c r="G47" i="1"/>
  <c r="F55" i="1"/>
  <c r="F51" i="1"/>
  <c r="F48" i="1"/>
  <c r="F47" i="1"/>
  <c r="F46" i="1"/>
  <c r="F39" i="1"/>
  <c r="F38" i="1"/>
  <c r="F37" i="1"/>
  <c r="F34" i="1"/>
  <c r="F33" i="1"/>
  <c r="F30" i="1"/>
  <c r="F29" i="1"/>
  <c r="F19" i="1"/>
  <c r="F16" i="1"/>
  <c r="F15" i="1"/>
  <c r="F12" i="1"/>
  <c r="F11" i="1"/>
  <c r="F28" i="1"/>
  <c r="F21" i="1"/>
  <c r="F20" i="1"/>
  <c r="F10" i="1"/>
  <c r="F3" i="1"/>
  <c r="F2" i="1"/>
  <c r="E21" i="1"/>
  <c r="E20" i="1"/>
  <c r="E55" i="1"/>
  <c r="E52" i="1"/>
  <c r="E51" i="1"/>
  <c r="E48" i="1"/>
  <c r="E47" i="1"/>
  <c r="E46" i="1"/>
  <c r="E39" i="1"/>
  <c r="E38" i="1"/>
  <c r="E37" i="1"/>
  <c r="E34" i="1"/>
  <c r="E33" i="1"/>
  <c r="E30" i="1"/>
  <c r="E29" i="1"/>
  <c r="E28" i="1"/>
  <c r="E19" i="1"/>
  <c r="E16" i="1"/>
  <c r="E15" i="1"/>
  <c r="E12" i="1"/>
  <c r="E11" i="1"/>
  <c r="E10" i="1"/>
  <c r="E3" i="1"/>
  <c r="E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<sst xmlns="http://schemas.openxmlformats.org/spreadsheetml/2006/main" count="163" uniqueCount="43">
  <si>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</si>
  <si>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</si>
  <si>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</si>
  <si>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</si>
  <si>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</si>
  <si>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</si>
  <si>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</si>
  <si>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</si>
  <si>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</si>
  <si>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</si>
  <si>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</si>
  <si>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</si>
  <si>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</si>
  <si>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</si>
  <si>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</si>
  <si>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</si>
  <si>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</si>
  <si>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</si>
  <si>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</si>
  <si>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</si>
  <si>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</si>
  <si>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</si>
  <si>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</si>
  <si>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</si>
  <si>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</si>
  <si>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</si>
  <si>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</si>
  <si>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</si>
  <si>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</si>
  <si>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</si>
  <si>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</si>
  <si>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67</t>
  </si>
  <si>
    <t>พ.ย. 67</t>
  </si>
  <si>
    <t>ธ.ค. 67</t>
  </si>
  <si>
    <t>ม.ค.68</t>
  </si>
  <si>
    <t>ก.พ. 68</t>
  </si>
  <si>
    <t>มี.ค. 68</t>
  </si>
  <si>
    <t>เม.ย. 68</t>
  </si>
  <si>
    <t>พ.ค. 68</t>
  </si>
  <si>
    <t>มิ.ย. 68</t>
  </si>
  <si>
    <t>ก.ค. 68</t>
  </si>
  <si>
    <t>ส.ค. 68</t>
  </si>
  <si>
    <t>ก.ย.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</si>
</sst>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88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88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88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88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188" fontId="1" fillId="0" borderId="0" xfId="0" applyNumberFormat="1" applyFont="1" applyAlignment="1">
      <alignment horizontal="left" vertical="top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88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88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88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="80" zoomScaleNormal="80" workbookViewId="0">
      <selection activeCell="J70" sqref="J70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27" t="s">
        <v>31</v>
      </c>
      <c r="E1" s="27" t="s">
        <v>32</v>
      </c>
      <c r="F1" s="27" t="s">
        <v>33</v>
      </c>
      <c r="G1" s="27" t="s">
        <v>34</v>
      </c>
      <c r="H1" s="27" t="s">
        <v>35</v>
      </c>
      <c r="I1" s="27" t="s">
        <v>36</v>
      </c>
      <c r="J1" s="27" t="s">
        <v>37</v>
      </c>
      <c r="K1" s="27" t="s">
        <v>38</v>
      </c>
      <c r="L1" s="27" t="s">
        <v>39</v>
      </c>
      <c r="M1" s="27" t="s">
        <v>40</v>
      </c>
      <c r="N1" s="27" t="s">
        <v>41</v>
      </c>
      <c r="O1" s="27" t="s">
        <v>42</v>
      </c>
    </row>
    <row r="2" spans="1:15" s="3" customFormat="1" ht="24.2" customHeight="1" x14ac:dyDescent="0.2">
      <c r="A2" s="10" t="s">
        <v>4</v>
      </c>
      <c r="B2" s="10" t="s">
        <v>27</v>
      </c>
      <c r="C2" s="11">
        <v>2568</v>
      </c>
      <c r="D2" s="12">
        <v>174614</v>
      </c>
      <c r="E2" s="12">
        <f>63995+4708</f>
        <v>68703</v>
      </c>
      <c r="F2" s="12">
        <f>90609+6482</f>
        <v>97091</v>
      </c>
      <c r="G2" s="12">
        <f>67294+1713</f>
        <v>69007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</row>
    <row r="3" spans="1:15" s="3" customFormat="1" ht="24.2" customHeight="1" x14ac:dyDescent="0.2">
      <c r="A3" s="10" t="s">
        <v>5</v>
      </c>
      <c r="B3" s="10" t="s">
        <v>27</v>
      </c>
      <c r="C3" s="11">
        <v>2568</v>
      </c>
      <c r="D3" s="12">
        <v>64740</v>
      </c>
      <c r="E3" s="12">
        <f>16717</f>
        <v>16717</v>
      </c>
      <c r="F3" s="12">
        <f>20830</f>
        <v>20830</v>
      </c>
      <c r="G3" s="12">
        <v>15101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</row>
    <row r="4" spans="1:15" s="3" customFormat="1" ht="24.6" customHeight="1" x14ac:dyDescent="0.2">
      <c r="A4" s="10" t="s">
        <v>11</v>
      </c>
      <c r="B4" s="10" t="s">
        <v>27</v>
      </c>
      <c r="C4" s="11">
        <v>2568</v>
      </c>
      <c r="D4" s="12">
        <v>4035</v>
      </c>
      <c r="E4" s="12">
        <v>4876</v>
      </c>
      <c r="F4" s="12">
        <v>5894</v>
      </c>
      <c r="G4" s="12">
        <v>11099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</row>
    <row r="5" spans="1:15" s="3" customFormat="1" ht="24.2" customHeight="1" x14ac:dyDescent="0.2">
      <c r="A5" s="10" t="s">
        <v>7</v>
      </c>
      <c r="B5" s="10" t="s">
        <v>27</v>
      </c>
      <c r="C5" s="11">
        <v>2568</v>
      </c>
      <c r="D5" s="12">
        <v>20060</v>
      </c>
      <c r="E5" s="12">
        <v>21699</v>
      </c>
      <c r="F5" s="12">
        <v>26079</v>
      </c>
      <c r="G5" s="12">
        <v>34682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</row>
    <row r="6" spans="1:15" s="3" customFormat="1" ht="24.2" customHeight="1" x14ac:dyDescent="0.2">
      <c r="A6" s="13" t="s">
        <v>24</v>
      </c>
      <c r="B6" s="10" t="s">
        <v>27</v>
      </c>
      <c r="C6" s="11">
        <v>2568</v>
      </c>
      <c r="D6" s="12">
        <v>4584</v>
      </c>
      <c r="E6" s="12">
        <v>4963</v>
      </c>
      <c r="F6" s="12">
        <v>6499</v>
      </c>
      <c r="G6" s="12">
        <v>6757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</row>
    <row r="7" spans="1:15" s="3" customFormat="1" ht="24.2" customHeight="1" x14ac:dyDescent="0.2">
      <c r="A7" s="13" t="s">
        <v>25</v>
      </c>
      <c r="B7" s="10" t="s">
        <v>27</v>
      </c>
      <c r="C7" s="11">
        <v>2568</v>
      </c>
      <c r="D7" s="12">
        <v>715</v>
      </c>
      <c r="E7" s="12">
        <v>455</v>
      </c>
      <c r="F7" s="12">
        <v>914</v>
      </c>
      <c r="G7" s="12">
        <v>1140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</row>
    <row r="8" spans="1:15" s="3" customFormat="1" ht="24.6" customHeight="1" x14ac:dyDescent="0.2">
      <c r="A8" s="10" t="s">
        <v>28</v>
      </c>
      <c r="B8" s="10" t="s">
        <v>27</v>
      </c>
      <c r="C8" s="11">
        <v>2568</v>
      </c>
      <c r="D8" s="12">
        <v>418</v>
      </c>
      <c r="E8" s="12">
        <v>202</v>
      </c>
      <c r="F8" s="12">
        <v>252</v>
      </c>
      <c r="G8" s="12">
        <v>87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</row>
    <row r="9" spans="1:15" s="3" customFormat="1" ht="24.2" customHeight="1" x14ac:dyDescent="0.2">
      <c r="A9" s="10" t="s">
        <v>29</v>
      </c>
      <c r="B9" s="10" t="s">
        <v>27</v>
      </c>
      <c r="C9" s="11">
        <v>2568</v>
      </c>
      <c r="D9" s="12">
        <v>168</v>
      </c>
      <c r="E9" s="12">
        <v>61</v>
      </c>
      <c r="F9" s="12">
        <v>80</v>
      </c>
      <c r="G9" s="12">
        <v>25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</row>
    <row r="10" spans="1:15" s="3" customFormat="1" ht="24.2" customHeight="1" x14ac:dyDescent="0.2">
      <c r="A10" s="10" t="s">
        <v>6</v>
      </c>
      <c r="B10" s="10" t="s">
        <v>27</v>
      </c>
      <c r="C10" s="11">
        <v>2568</v>
      </c>
      <c r="D10" s="12">
        <v>29700</v>
      </c>
      <c r="E10" s="12">
        <f>11539+3975</f>
        <v>15514</v>
      </c>
      <c r="F10" s="12">
        <f>15840+4815</f>
        <v>20655</v>
      </c>
      <c r="G10" s="12">
        <f>12017+7853</f>
        <v>19870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</row>
    <row r="11" spans="1:15" s="3" customFormat="1" ht="24.2" customHeight="1" x14ac:dyDescent="0.2">
      <c r="A11" s="14" t="s">
        <v>4</v>
      </c>
      <c r="B11" s="14" t="s">
        <v>1</v>
      </c>
      <c r="C11" s="15">
        <v>2568</v>
      </c>
      <c r="D11" s="16">
        <v>27509</v>
      </c>
      <c r="E11" s="16">
        <f>9765+5799</f>
        <v>15564</v>
      </c>
      <c r="F11" s="16">
        <f>23194+11214</f>
        <v>34408</v>
      </c>
      <c r="G11" s="16">
        <f>21087+7403</f>
        <v>28490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</row>
    <row r="12" spans="1:15" s="3" customFormat="1" ht="24.2" customHeight="1" x14ac:dyDescent="0.2">
      <c r="A12" s="14" t="s">
        <v>5</v>
      </c>
      <c r="B12" s="14" t="s">
        <v>1</v>
      </c>
      <c r="C12" s="15">
        <v>2568</v>
      </c>
      <c r="D12" s="16">
        <v>8328</v>
      </c>
      <c r="E12" s="16">
        <f>2370+1506</f>
        <v>3876</v>
      </c>
      <c r="F12" s="16">
        <f>4247+2469</f>
        <v>6716</v>
      </c>
      <c r="G12" s="16">
        <f>3592+2688</f>
        <v>6280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</row>
    <row r="13" spans="1:15" s="3" customFormat="1" ht="24.6" customHeight="1" x14ac:dyDescent="0.2">
      <c r="A13" s="14" t="s">
        <v>11</v>
      </c>
      <c r="B13" s="14" t="s">
        <v>1</v>
      </c>
      <c r="C13" s="15">
        <v>2568</v>
      </c>
      <c r="D13" s="16">
        <v>1031</v>
      </c>
      <c r="E13" s="16">
        <v>1488</v>
      </c>
      <c r="F13" s="16">
        <v>3056</v>
      </c>
      <c r="G13" s="16">
        <v>4689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</row>
    <row r="14" spans="1:15" s="3" customFormat="1" ht="24.2" customHeight="1" x14ac:dyDescent="0.2">
      <c r="A14" s="14" t="s">
        <v>7</v>
      </c>
      <c r="B14" s="14" t="s">
        <v>1</v>
      </c>
      <c r="C14" s="15">
        <v>2568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3" customFormat="1" ht="24.2" customHeight="1" x14ac:dyDescent="0.2">
      <c r="A15" s="17" t="s">
        <v>24</v>
      </c>
      <c r="B15" s="14" t="s">
        <v>1</v>
      </c>
      <c r="C15" s="15">
        <v>2568</v>
      </c>
      <c r="D15" s="16">
        <v>2282</v>
      </c>
      <c r="E15" s="16">
        <f>3203+323</f>
        <v>3526</v>
      </c>
      <c r="F15" s="16">
        <f>4604+669</f>
        <v>5273</v>
      </c>
      <c r="G15" s="16">
        <f>5320+559</f>
        <v>5879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</row>
    <row r="16" spans="1:15" s="3" customFormat="1" ht="24.2" customHeight="1" x14ac:dyDescent="0.2">
      <c r="A16" s="17" t="s">
        <v>25</v>
      </c>
      <c r="B16" s="14" t="s">
        <v>1</v>
      </c>
      <c r="C16" s="15">
        <v>2568</v>
      </c>
      <c r="D16" s="16">
        <v>380</v>
      </c>
      <c r="E16" s="16">
        <f>281+87</f>
        <v>368</v>
      </c>
      <c r="F16" s="16">
        <f>667+206</f>
        <v>873</v>
      </c>
      <c r="G16" s="16">
        <f>946+263</f>
        <v>1209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</row>
    <row r="17" spans="1:15" s="3" customFormat="1" ht="24.6" customHeight="1" x14ac:dyDescent="0.2">
      <c r="A17" s="14" t="s">
        <v>28</v>
      </c>
      <c r="B17" s="14" t="s">
        <v>1</v>
      </c>
      <c r="C17" s="15">
        <v>2568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3" customFormat="1" ht="24.2" customHeight="1" x14ac:dyDescent="0.2">
      <c r="A18" s="14" t="s">
        <v>29</v>
      </c>
      <c r="B18" s="14" t="s">
        <v>1</v>
      </c>
      <c r="C18" s="15">
        <v>2568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3" customFormat="1" ht="24.2" customHeight="1" x14ac:dyDescent="0.2">
      <c r="A19" s="14" t="s">
        <v>6</v>
      </c>
      <c r="B19" s="14" t="s">
        <v>1</v>
      </c>
      <c r="C19" s="15">
        <v>2568</v>
      </c>
      <c r="D19" s="16">
        <v>9098</v>
      </c>
      <c r="E19" s="16">
        <f>1963+1949</f>
        <v>3912</v>
      </c>
      <c r="F19" s="16">
        <f>4501+8114</f>
        <v>12615</v>
      </c>
      <c r="G19" s="16">
        <f>4512+8957</f>
        <v>13469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</row>
    <row r="20" spans="1:15" s="3" customFormat="1" ht="24.2" customHeight="1" x14ac:dyDescent="0.2">
      <c r="A20" s="31" t="s">
        <v>4</v>
      </c>
      <c r="B20" s="31" t="s">
        <v>2</v>
      </c>
      <c r="C20" s="32">
        <v>2568</v>
      </c>
      <c r="D20" s="33">
        <v>47566</v>
      </c>
      <c r="E20" s="33">
        <f>16374+1707</f>
        <v>18081</v>
      </c>
      <c r="F20" s="33">
        <f>31996+3370</f>
        <v>35366</v>
      </c>
      <c r="G20" s="33">
        <f>32367+2790</f>
        <v>35157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</row>
    <row r="21" spans="1:15" s="3" customFormat="1" ht="24.2" customHeight="1" x14ac:dyDescent="0.2">
      <c r="A21" s="31" t="s">
        <v>5</v>
      </c>
      <c r="B21" s="31" t="s">
        <v>2</v>
      </c>
      <c r="C21" s="32">
        <v>2568</v>
      </c>
      <c r="D21" s="33">
        <v>18447</v>
      </c>
      <c r="E21" s="33">
        <f>6377+30</f>
        <v>6407</v>
      </c>
      <c r="F21" s="33">
        <f>7843+5</f>
        <v>7848</v>
      </c>
      <c r="G21" s="33">
        <f>8547+12</f>
        <v>8559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</row>
    <row r="22" spans="1:15" s="3" customFormat="1" ht="24.6" customHeight="1" x14ac:dyDescent="0.2">
      <c r="A22" s="31" t="s">
        <v>11</v>
      </c>
      <c r="B22" s="31" t="s">
        <v>2</v>
      </c>
      <c r="C22" s="32">
        <v>2568</v>
      </c>
      <c r="D22" s="33">
        <v>1873</v>
      </c>
      <c r="E22" s="33">
        <v>2896</v>
      </c>
      <c r="F22" s="33">
        <v>10208</v>
      </c>
      <c r="G22" s="33">
        <v>16909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</row>
    <row r="23" spans="1:15" s="3" customFormat="1" ht="24.2" customHeight="1" x14ac:dyDescent="0.2">
      <c r="A23" s="31" t="s">
        <v>7</v>
      </c>
      <c r="B23" s="31" t="s">
        <v>2</v>
      </c>
      <c r="C23" s="32">
        <v>2568</v>
      </c>
      <c r="D23" s="33">
        <v>0</v>
      </c>
      <c r="E23" s="33">
        <v>0</v>
      </c>
      <c r="F23" s="33">
        <v>24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</row>
    <row r="24" spans="1:15" s="3" customFormat="1" ht="24.2" customHeight="1" x14ac:dyDescent="0.2">
      <c r="A24" s="34" t="s">
        <v>24</v>
      </c>
      <c r="B24" s="31" t="s">
        <v>2</v>
      </c>
      <c r="C24" s="32">
        <v>2568</v>
      </c>
      <c r="D24" s="33">
        <v>430</v>
      </c>
      <c r="E24" s="33">
        <v>290</v>
      </c>
      <c r="F24" s="33">
        <v>546</v>
      </c>
      <c r="G24" s="33">
        <v>613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</row>
    <row r="25" spans="1:15" s="3" customFormat="1" ht="24.2" customHeight="1" x14ac:dyDescent="0.2">
      <c r="A25" s="34" t="s">
        <v>25</v>
      </c>
      <c r="B25" s="31" t="s">
        <v>2</v>
      </c>
      <c r="C25" s="32">
        <v>2568</v>
      </c>
      <c r="D25" s="33">
        <v>43</v>
      </c>
      <c r="E25" s="33">
        <v>16</v>
      </c>
      <c r="F25" s="33">
        <v>45</v>
      </c>
      <c r="G25" s="33">
        <v>71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</row>
    <row r="26" spans="1:15" s="3" customFormat="1" ht="24.6" customHeight="1" x14ac:dyDescent="0.2">
      <c r="A26" s="31" t="s">
        <v>28</v>
      </c>
      <c r="B26" s="31" t="s">
        <v>2</v>
      </c>
      <c r="C26" s="32">
        <v>2568</v>
      </c>
      <c r="D26" s="33">
        <v>0</v>
      </c>
      <c r="E26" s="33">
        <v>50</v>
      </c>
      <c r="F26" s="33">
        <v>19</v>
      </c>
      <c r="G26" s="33">
        <v>8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</row>
    <row r="27" spans="1:15" s="3" customFormat="1" ht="24.2" customHeight="1" x14ac:dyDescent="0.2">
      <c r="A27" s="31" t="s">
        <v>29</v>
      </c>
      <c r="B27" s="31" t="s">
        <v>2</v>
      </c>
      <c r="C27" s="32">
        <v>2568</v>
      </c>
      <c r="D27" s="33">
        <v>0</v>
      </c>
      <c r="E27" s="33">
        <v>19</v>
      </c>
      <c r="F27" s="33">
        <v>61</v>
      </c>
      <c r="G27" s="33">
        <v>106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</row>
    <row r="28" spans="1:15" s="3" customFormat="1" ht="24.2" customHeight="1" x14ac:dyDescent="0.2">
      <c r="A28" s="31" t="s">
        <v>6</v>
      </c>
      <c r="B28" s="31" t="s">
        <v>2</v>
      </c>
      <c r="C28" s="32">
        <v>2568</v>
      </c>
      <c r="D28" s="33">
        <v>14952</v>
      </c>
      <c r="E28" s="33">
        <f>3337+3377</f>
        <v>6714</v>
      </c>
      <c r="F28" s="33">
        <f>5836+10722</f>
        <v>16558</v>
      </c>
      <c r="G28" s="33">
        <f>8576+11944</f>
        <v>20520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</row>
    <row r="29" spans="1:15" s="3" customFormat="1" ht="24.2" customHeight="1" x14ac:dyDescent="0.2">
      <c r="A29" s="18" t="s">
        <v>4</v>
      </c>
      <c r="B29" s="18" t="s">
        <v>10</v>
      </c>
      <c r="C29" s="19">
        <v>2568</v>
      </c>
      <c r="D29" s="20">
        <v>19862</v>
      </c>
      <c r="E29" s="20">
        <f>4670+891</f>
        <v>5561</v>
      </c>
      <c r="F29" s="20">
        <f>6566+1773</f>
        <v>8339</v>
      </c>
      <c r="G29" s="20">
        <f>14401+752</f>
        <v>15153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</row>
    <row r="30" spans="1:15" s="3" customFormat="1" ht="24.2" customHeight="1" x14ac:dyDescent="0.2">
      <c r="A30" s="18" t="s">
        <v>5</v>
      </c>
      <c r="B30" s="18" t="s">
        <v>10</v>
      </c>
      <c r="C30" s="19">
        <v>2568</v>
      </c>
      <c r="D30" s="20">
        <v>7981</v>
      </c>
      <c r="E30" s="20">
        <f>2043+36</f>
        <v>2079</v>
      </c>
      <c r="F30" s="20">
        <f>1575+53</f>
        <v>1628</v>
      </c>
      <c r="G30" s="20">
        <f>2760+37</f>
        <v>2797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</row>
    <row r="31" spans="1:15" s="3" customFormat="1" ht="24.6" customHeight="1" x14ac:dyDescent="0.2">
      <c r="A31" s="18" t="s">
        <v>11</v>
      </c>
      <c r="B31" s="18" t="s">
        <v>10</v>
      </c>
      <c r="C31" s="19">
        <v>2568</v>
      </c>
      <c r="D31" s="20">
        <v>730</v>
      </c>
      <c r="E31" s="20">
        <v>209</v>
      </c>
      <c r="F31" s="20">
        <v>864</v>
      </c>
      <c r="G31" s="20">
        <v>3041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</row>
    <row r="32" spans="1:15" s="3" customFormat="1" ht="24.2" customHeight="1" x14ac:dyDescent="0.2">
      <c r="A32" s="18" t="s">
        <v>7</v>
      </c>
      <c r="B32" s="18" t="s">
        <v>10</v>
      </c>
      <c r="C32" s="19">
        <v>2568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1:15" s="3" customFormat="1" ht="24.2" customHeight="1" x14ac:dyDescent="0.2">
      <c r="A33" s="21" t="s">
        <v>24</v>
      </c>
      <c r="B33" s="18" t="s">
        <v>10</v>
      </c>
      <c r="C33" s="19">
        <v>2568</v>
      </c>
      <c r="D33" s="20">
        <v>1884</v>
      </c>
      <c r="E33" s="20">
        <f>1479+408</f>
        <v>1887</v>
      </c>
      <c r="F33" s="20">
        <f>2755+814</f>
        <v>3569</v>
      </c>
      <c r="G33" s="20">
        <f>2626+636</f>
        <v>3262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</row>
    <row r="34" spans="1:15" s="3" customFormat="1" ht="24.2" customHeight="1" x14ac:dyDescent="0.2">
      <c r="A34" s="21" t="s">
        <v>25</v>
      </c>
      <c r="B34" s="18" t="s">
        <v>10</v>
      </c>
      <c r="C34" s="19">
        <v>2568</v>
      </c>
      <c r="D34" s="20">
        <v>826</v>
      </c>
      <c r="E34" s="20">
        <f>570+159</f>
        <v>729</v>
      </c>
      <c r="F34" s="20">
        <f>1247+304</f>
        <v>1551</v>
      </c>
      <c r="G34" s="20">
        <f>1215+196</f>
        <v>1411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</row>
    <row r="35" spans="1:15" s="3" customFormat="1" ht="24.6" customHeight="1" x14ac:dyDescent="0.2">
      <c r="A35" s="18" t="s">
        <v>28</v>
      </c>
      <c r="B35" s="18" t="s">
        <v>10</v>
      </c>
      <c r="C35" s="19">
        <v>2568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36" spans="1:15" s="3" customFormat="1" ht="24.2" customHeight="1" x14ac:dyDescent="0.2">
      <c r="A36" s="18" t="s">
        <v>29</v>
      </c>
      <c r="B36" s="18" t="s">
        <v>10</v>
      </c>
      <c r="C36" s="19">
        <v>2568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15" s="3" customFormat="1" ht="24.2" customHeight="1" x14ac:dyDescent="0.2">
      <c r="A37" s="18" t="s">
        <v>6</v>
      </c>
      <c r="B37" s="18" t="s">
        <v>10</v>
      </c>
      <c r="C37" s="19">
        <v>2568</v>
      </c>
      <c r="D37" s="20">
        <v>7637</v>
      </c>
      <c r="E37" s="20">
        <f>755+1384</f>
        <v>2139</v>
      </c>
      <c r="F37" s="20">
        <f>1107+3477</f>
        <v>4584</v>
      </c>
      <c r="G37" s="20">
        <f>1597+7032</f>
        <v>8629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</row>
    <row r="38" spans="1:15" s="3" customFormat="1" ht="24.2" customHeight="1" x14ac:dyDescent="0.2">
      <c r="A38" s="22" t="s">
        <v>4</v>
      </c>
      <c r="B38" s="22" t="s">
        <v>8</v>
      </c>
      <c r="C38" s="23">
        <v>2568</v>
      </c>
      <c r="D38" s="24">
        <v>30907</v>
      </c>
      <c r="E38" s="24">
        <f>9395+2327</f>
        <v>11722</v>
      </c>
      <c r="F38" s="24">
        <f>17338+2479</f>
        <v>19817</v>
      </c>
      <c r="G38" s="24">
        <f>18286+1523</f>
        <v>19809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</row>
    <row r="39" spans="1:15" s="3" customFormat="1" ht="24.2" customHeight="1" x14ac:dyDescent="0.2">
      <c r="A39" s="22" t="s">
        <v>5</v>
      </c>
      <c r="B39" s="22" t="s">
        <v>8</v>
      </c>
      <c r="C39" s="23">
        <v>2568</v>
      </c>
      <c r="D39" s="24">
        <v>12776</v>
      </c>
      <c r="E39" s="24">
        <f>4392</f>
        <v>4392</v>
      </c>
      <c r="F39" s="24">
        <f>4778+88</f>
        <v>4866</v>
      </c>
      <c r="G39" s="24">
        <f>4720</f>
        <v>4720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</row>
    <row r="40" spans="1:15" s="3" customFormat="1" ht="24.6" customHeight="1" x14ac:dyDescent="0.2">
      <c r="A40" s="22" t="s">
        <v>11</v>
      </c>
      <c r="B40" s="22" t="s">
        <v>8</v>
      </c>
      <c r="C40" s="23">
        <v>2568</v>
      </c>
      <c r="D40" s="24">
        <v>851</v>
      </c>
      <c r="E40" s="24">
        <v>2229</v>
      </c>
      <c r="F40" s="24">
        <v>4945</v>
      </c>
      <c r="G40" s="24">
        <v>5224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s="3" customFormat="1" ht="24.2" customHeight="1" x14ac:dyDescent="0.2">
      <c r="A41" s="22" t="s">
        <v>7</v>
      </c>
      <c r="B41" s="22" t="s">
        <v>8</v>
      </c>
      <c r="C41" s="23">
        <v>2568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s="3" customFormat="1" ht="24.2" customHeight="1" x14ac:dyDescent="0.2">
      <c r="A42" s="25" t="s">
        <v>24</v>
      </c>
      <c r="B42" s="22" t="s">
        <v>8</v>
      </c>
      <c r="C42" s="23">
        <v>2568</v>
      </c>
      <c r="D42" s="24">
        <v>305</v>
      </c>
      <c r="E42" s="24">
        <v>225</v>
      </c>
      <c r="F42" s="24">
        <v>309</v>
      </c>
      <c r="G42" s="24">
        <v>338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s="3" customFormat="1" ht="24.2" customHeight="1" x14ac:dyDescent="0.2">
      <c r="A43" s="25" t="s">
        <v>25</v>
      </c>
      <c r="B43" s="22" t="s">
        <v>8</v>
      </c>
      <c r="C43" s="23">
        <v>2568</v>
      </c>
      <c r="D43" s="24">
        <v>66</v>
      </c>
      <c r="E43" s="24">
        <v>53</v>
      </c>
      <c r="F43" s="24">
        <v>77</v>
      </c>
      <c r="G43" s="24">
        <v>58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s="3" customFormat="1" ht="24.6" customHeight="1" x14ac:dyDescent="0.2">
      <c r="A44" s="22" t="s">
        <v>28</v>
      </c>
      <c r="B44" s="22" t="s">
        <v>8</v>
      </c>
      <c r="C44" s="23">
        <v>2568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s="3" customFormat="1" ht="24.2" customHeight="1" x14ac:dyDescent="0.2">
      <c r="A45" s="22" t="s">
        <v>29</v>
      </c>
      <c r="B45" s="22" t="s">
        <v>8</v>
      </c>
      <c r="C45" s="23">
        <v>2568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s="3" customFormat="1" ht="24.2" customHeight="1" x14ac:dyDescent="0.2">
      <c r="A46" s="22" t="s">
        <v>6</v>
      </c>
      <c r="B46" s="22" t="s">
        <v>8</v>
      </c>
      <c r="C46" s="23">
        <v>2568</v>
      </c>
      <c r="D46" s="24">
        <v>9790</v>
      </c>
      <c r="E46" s="24">
        <f>2084+1497</f>
        <v>3581</v>
      </c>
      <c r="F46" s="24">
        <f>3112+5602</f>
        <v>8714</v>
      </c>
      <c r="G46" s="24">
        <f>4293+6834</f>
        <v>11127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</row>
    <row r="47" spans="1:15" s="3" customFormat="1" ht="24.2" customHeight="1" x14ac:dyDescent="0.2">
      <c r="A47" s="35" t="s">
        <v>4</v>
      </c>
      <c r="B47" s="35" t="s">
        <v>9</v>
      </c>
      <c r="C47" s="36">
        <v>2568</v>
      </c>
      <c r="D47" s="37">
        <v>66121</v>
      </c>
      <c r="E47" s="37">
        <f>18355+278</f>
        <v>18633</v>
      </c>
      <c r="F47" s="37">
        <f>30654+239</f>
        <v>30893</v>
      </c>
      <c r="G47" s="37">
        <f>29136+374</f>
        <v>29510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</row>
    <row r="48" spans="1:15" s="3" customFormat="1" ht="24.2" customHeight="1" x14ac:dyDescent="0.2">
      <c r="A48" s="35" t="s">
        <v>5</v>
      </c>
      <c r="B48" s="35" t="s">
        <v>9</v>
      </c>
      <c r="C48" s="36">
        <v>2568</v>
      </c>
      <c r="D48" s="37">
        <v>27119</v>
      </c>
      <c r="E48" s="37">
        <f>7277+10</f>
        <v>7287</v>
      </c>
      <c r="F48" s="37">
        <f>7477+5</f>
        <v>7482</v>
      </c>
      <c r="G48" s="37">
        <f>7927</f>
        <v>7927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</row>
    <row r="49" spans="1:17" s="3" customFormat="1" ht="24.6" customHeight="1" x14ac:dyDescent="0.2">
      <c r="A49" s="35" t="s">
        <v>11</v>
      </c>
      <c r="B49" s="35" t="s">
        <v>9</v>
      </c>
      <c r="C49" s="36">
        <v>2568</v>
      </c>
      <c r="D49" s="37">
        <v>1770</v>
      </c>
      <c r="E49" s="37">
        <v>1747</v>
      </c>
      <c r="F49" s="37">
        <v>6543</v>
      </c>
      <c r="G49" s="37">
        <v>10626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</row>
    <row r="50" spans="1:17" s="3" customFormat="1" ht="24.2" customHeight="1" x14ac:dyDescent="0.2">
      <c r="A50" s="35" t="s">
        <v>7</v>
      </c>
      <c r="B50" s="35" t="s">
        <v>9</v>
      </c>
      <c r="C50" s="36">
        <v>2568</v>
      </c>
      <c r="D50" s="37">
        <v>399</v>
      </c>
      <c r="E50" s="37">
        <v>284</v>
      </c>
      <c r="F50" s="37">
        <v>923</v>
      </c>
      <c r="G50" s="37">
        <v>1133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</row>
    <row r="51" spans="1:17" s="3" customFormat="1" ht="24.2" customHeight="1" x14ac:dyDescent="0.2">
      <c r="A51" s="38" t="s">
        <v>24</v>
      </c>
      <c r="B51" s="35" t="s">
        <v>9</v>
      </c>
      <c r="C51" s="36">
        <v>2568</v>
      </c>
      <c r="D51" s="37">
        <v>1275</v>
      </c>
      <c r="E51" s="37">
        <f>958+8</f>
        <v>966</v>
      </c>
      <c r="F51" s="37">
        <f>1779+5</f>
        <v>1784</v>
      </c>
      <c r="G51" s="37">
        <v>1399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</row>
    <row r="52" spans="1:17" s="3" customFormat="1" ht="24.2" customHeight="1" x14ac:dyDescent="0.2">
      <c r="A52" s="38" t="s">
        <v>25</v>
      </c>
      <c r="B52" s="35" t="s">
        <v>9</v>
      </c>
      <c r="C52" s="36">
        <v>2568</v>
      </c>
      <c r="D52" s="37">
        <v>380</v>
      </c>
      <c r="E52" s="37">
        <f>256</f>
        <v>256</v>
      </c>
      <c r="F52" s="37">
        <v>462</v>
      </c>
      <c r="G52" s="37">
        <v>345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</row>
    <row r="53" spans="1:17" s="3" customFormat="1" ht="24.6" customHeight="1" x14ac:dyDescent="0.2">
      <c r="A53" s="35" t="s">
        <v>28</v>
      </c>
      <c r="B53" s="35" t="s">
        <v>9</v>
      </c>
      <c r="C53" s="36">
        <v>2568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</row>
    <row r="54" spans="1:17" s="3" customFormat="1" ht="24.2" customHeight="1" x14ac:dyDescent="0.2">
      <c r="A54" s="35" t="s">
        <v>29</v>
      </c>
      <c r="B54" s="35" t="s">
        <v>9</v>
      </c>
      <c r="C54" s="36">
        <v>2568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</row>
    <row r="55" spans="1:17" s="3" customFormat="1" ht="24.2" customHeight="1" x14ac:dyDescent="0.2">
      <c r="A55" s="39" t="s">
        <v>6</v>
      </c>
      <c r="B55" s="39" t="s">
        <v>9</v>
      </c>
      <c r="C55" s="36">
        <v>2568</v>
      </c>
      <c r="D55" s="37">
        <v>20234</v>
      </c>
      <c r="E55" s="37">
        <f>2416+3505</f>
        <v>5921</v>
      </c>
      <c r="F55" s="37">
        <f>4141+11724</f>
        <v>15865</v>
      </c>
      <c r="G55" s="37">
        <f>4064+13198</f>
        <v>17262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</row>
    <row r="56" spans="1:17" s="3" customFormat="1" ht="24" customHeight="1" x14ac:dyDescent="0.2">
      <c r="A56" s="30" t="s">
        <v>4</v>
      </c>
      <c r="B56" s="30" t="s">
        <v>26</v>
      </c>
      <c r="C56" s="28">
        <v>2568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</row>
    <row r="57" spans="1:17" s="3" customFormat="1" ht="24.2" customHeight="1" x14ac:dyDescent="0.2">
      <c r="A57" s="40" t="s">
        <v>5</v>
      </c>
      <c r="B57" s="30" t="s">
        <v>26</v>
      </c>
      <c r="C57" s="28">
        <v>2568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</row>
    <row r="58" spans="1:17" s="3" customFormat="1" ht="24.2" customHeight="1" x14ac:dyDescent="0.2">
      <c r="A58" s="41" t="s">
        <v>11</v>
      </c>
      <c r="B58" s="30" t="s">
        <v>26</v>
      </c>
      <c r="C58" s="28">
        <v>2568</v>
      </c>
      <c r="D58" s="29">
        <v>16</v>
      </c>
      <c r="E58" s="29">
        <v>20</v>
      </c>
      <c r="F58" s="29">
        <v>429</v>
      </c>
      <c r="G58" s="29">
        <v>806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</row>
    <row r="59" spans="1:17" s="3" customFormat="1" ht="24.2" customHeight="1" x14ac:dyDescent="0.2">
      <c r="A59" s="41" t="s">
        <v>7</v>
      </c>
      <c r="B59" s="30" t="s">
        <v>26</v>
      </c>
      <c r="C59" s="28">
        <v>2568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</row>
    <row r="60" spans="1:17" s="3" customFormat="1" ht="24.2" customHeight="1" x14ac:dyDescent="0.2">
      <c r="A60" s="41" t="s">
        <v>13</v>
      </c>
      <c r="B60" s="30" t="s">
        <v>26</v>
      </c>
      <c r="C60" s="28">
        <v>2568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</row>
    <row r="61" spans="1:17" s="3" customFormat="1" ht="24.2" customHeight="1" x14ac:dyDescent="0.2">
      <c r="A61" s="41" t="s">
        <v>14</v>
      </c>
      <c r="B61" s="30" t="s">
        <v>26</v>
      </c>
      <c r="C61" s="28">
        <v>2568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</row>
    <row r="62" spans="1:17" s="3" customFormat="1" ht="24.2" customHeight="1" x14ac:dyDescent="0.2">
      <c r="A62" s="41" t="s">
        <v>28</v>
      </c>
      <c r="B62" s="30" t="s">
        <v>26</v>
      </c>
      <c r="C62" s="28">
        <v>2568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</row>
    <row r="63" spans="1:17" s="3" customFormat="1" ht="24.2" customHeight="1" x14ac:dyDescent="0.2">
      <c r="A63" s="41" t="s">
        <v>29</v>
      </c>
      <c r="B63" s="30" t="s">
        <v>26</v>
      </c>
      <c r="C63" s="28">
        <v>2568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7" s="3" customFormat="1" ht="24.2" customHeight="1" x14ac:dyDescent="0.2">
      <c r="A64" s="41" t="s">
        <v>6</v>
      </c>
      <c r="B64" s="30" t="s">
        <v>26</v>
      </c>
      <c r="C64" s="28">
        <v>2568</v>
      </c>
      <c r="D64" s="29">
        <v>2372</v>
      </c>
      <c r="E64" s="29">
        <v>1406</v>
      </c>
      <c r="F64" s="29">
        <v>1901</v>
      </c>
      <c r="G64" s="29">
        <v>1619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Q64" s="26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30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28</v>
      </c>
      <c r="B9" s="5" t="s">
        <v>17</v>
      </c>
    </row>
    <row r="10" spans="1:2" ht="27" x14ac:dyDescent="0.2">
      <c r="A10" s="5" t="s">
        <v>29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</cp:lastModifiedBy>
  <cp:lastPrinted>2025-01-13T01:15:21Z</cp:lastPrinted>
  <dcterms:created xsi:type="dcterms:W3CDTF">2023-06-27T03:29:47Z</dcterms:created>
  <dcterms:modified xsi:type="dcterms:W3CDTF">2025-02-17T06:04:59Z</dcterms:modified>
</cp:coreProperties>
</file>