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เกษตร\ทะเบียนเกษตรกร\"/>
    </mc:Choice>
  </mc:AlternateContent>
  <xr:revisionPtr revIDLastSave="0" documentId="13_ncr:1_{6C15F433-DDBD-4CE3-A1AB-8008CD3AAD7D}" xr6:coauthVersionLast="47" xr6:coauthVersionMax="47" xr10:uidLastSave="{00000000-0000-0000-0000-000000000000}"/>
  <bookViews>
    <workbookView xWindow="1125" yWindow="1125" windowWidth="21600" windowHeight="1363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F49" i="1" l="1"/>
  <c r="H49" i="1" s="1"/>
  <c r="F43" i="1"/>
  <c r="H43" i="1" s="1"/>
  <c r="H37" i="1"/>
  <c r="F37" i="1"/>
  <c r="F31" i="1"/>
  <c r="H31" i="1" s="1"/>
  <c r="F25" i="1"/>
  <c r="H25" i="1" s="1"/>
  <c r="H19" i="1"/>
  <c r="F19" i="1"/>
  <c r="F48" i="1" l="1"/>
  <c r="H48" i="1" s="1"/>
  <c r="F47" i="1"/>
  <c r="H47" i="1" s="1"/>
  <c r="F46" i="1"/>
  <c r="F42" i="1"/>
  <c r="H42" i="1" s="1"/>
  <c r="H41" i="1"/>
  <c r="F35" i="1"/>
  <c r="H35" i="1" s="1"/>
  <c r="F36" i="1"/>
  <c r="H36" i="1" s="1"/>
  <c r="F34" i="1"/>
  <c r="F30" i="1"/>
  <c r="H30" i="1" s="1"/>
  <c r="F23" i="1"/>
  <c r="H23" i="1" s="1"/>
  <c r="F24" i="1"/>
  <c r="H24" i="1" s="1"/>
  <c r="F18" i="1"/>
  <c r="H18" i="1" s="1"/>
  <c r="H40" i="1"/>
  <c r="H46" i="1" l="1"/>
  <c r="F44" i="1"/>
  <c r="H44" i="1" s="1"/>
  <c r="H38" i="1"/>
  <c r="H34" i="1"/>
  <c r="H33" i="1"/>
  <c r="F32" i="1"/>
  <c r="H32" i="1" s="1"/>
  <c r="F28" i="1"/>
  <c r="H28" i="1" s="1"/>
  <c r="F26" i="1"/>
  <c r="H26" i="1" s="1"/>
  <c r="F22" i="1"/>
  <c r="H22" i="1" s="1"/>
  <c r="H21" i="1"/>
  <c r="F20" i="1"/>
  <c r="H20" i="1" s="1"/>
  <c r="H14" i="1"/>
  <c r="F10" i="1"/>
  <c r="H10" i="1" s="1"/>
  <c r="F8" i="1"/>
  <c r="H8" i="1" s="1"/>
  <c r="F4" i="1"/>
  <c r="H4" i="1" s="1"/>
  <c r="F2" i="1"/>
  <c r="H2" i="1" s="1"/>
</calcChain>
</file>

<file path=xl/sharedStrings.xml><?xml version="1.0" encoding="utf-8"?>
<sst xmlns="http://schemas.openxmlformats.org/spreadsheetml/2006/main" count="56" uniqueCount="16">
  <si>
    <t>ข้าวนาปี</t>
  </si>
  <si>
    <t>ข้าวนาปรัง</t>
  </si>
  <si>
    <t>ข้าวโพดเลี้ยงสัตว์</t>
  </si>
  <si>
    <t>มันสำปะหลัง</t>
  </si>
  <si>
    <t>เผือกหอม</t>
  </si>
  <si>
    <t>ปาล์มน้ำมัน</t>
  </si>
  <si>
    <t>มะม่วง</t>
  </si>
  <si>
    <t>กล้วยหอม</t>
  </si>
  <si>
    <t>ครัวเรือนเกษตรกร</t>
  </si>
  <si>
    <t>พื้นที่ (ไร่)</t>
  </si>
  <si>
    <t>ผลผลิตเฉลี่ย (กก./ไร่)</t>
  </si>
  <si>
    <t>ผลผลิตรวม (ตัน)</t>
  </si>
  <si>
    <t>ราคาผลผลิต (บาท./กก.)</t>
  </si>
  <si>
    <t>มูลค่า (บาท)</t>
  </si>
  <si>
    <t>ชนิดพืช</t>
  </si>
  <si>
    <t>ข้อมูล (ปี)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</si>
</sst>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165" fontId="3" fillId="0" borderId="1" xfId="1" applyNumberFormat="1" applyFont="1" applyBorder="1"/>
    <xf numFmtId="165" fontId="3" fillId="0" borderId="1" xfId="1" applyNumberFormat="1" applyFont="1" applyFill="1" applyBorder="1" applyAlignment="1">
      <alignment horizontal="center"/>
    </xf>
    <xf numFmtId="164" fontId="3" fillId="0" borderId="1" xfId="1" applyNumberFormat="1" applyFont="1" applyBorder="1"/>
    <xf numFmtId="165" fontId="3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5" fontId="3" fillId="0" borderId="1" xfId="1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/>
    <xf numFmtId="164" fontId="3" fillId="3" borderId="1" xfId="1" applyNumberFormat="1" applyFont="1" applyFill="1" applyBorder="1"/>
    <xf numFmtId="165" fontId="3" fillId="3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165" fontId="3" fillId="3" borderId="0" xfId="1" applyNumberFormat="1" applyFont="1" applyFill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5" fontId="3" fillId="3" borderId="1" xfId="1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164" fontId="3" fillId="3" borderId="2" xfId="1" applyNumberFormat="1" applyFont="1" applyFill="1" applyBorder="1" applyAlignment="1">
      <alignment horizontal="center"/>
    </xf>
    <xf numFmtId="165" fontId="3" fillId="3" borderId="2" xfId="1" applyNumberFormat="1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1" xfId="1" applyNumberFormat="1" applyFont="1" applyFill="1" applyBorder="1"/>
    <xf numFmtId="164" fontId="3" fillId="4" borderId="1" xfId="1" applyNumberFormat="1" applyFont="1" applyFill="1" applyBorder="1"/>
    <xf numFmtId="164" fontId="3" fillId="4" borderId="1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 vertical="center"/>
    </xf>
    <xf numFmtId="165" fontId="3" fillId="4" borderId="1" xfId="1" applyNumberFormat="1" applyFont="1" applyFill="1" applyBorder="1" applyAlignment="1">
      <alignment horizontal="left"/>
    </xf>
    <xf numFmtId="164" fontId="3" fillId="4" borderId="1" xfId="1" applyFont="1" applyFill="1" applyBorder="1" applyAlignment="1">
      <alignment horizontal="center"/>
    </xf>
    <xf numFmtId="164" fontId="3" fillId="0" borderId="1" xfId="1" applyFont="1" applyFill="1" applyBorder="1" applyAlignment="1">
      <alignment horizontal="center"/>
    </xf>
    <xf numFmtId="164" fontId="3" fillId="4" borderId="1" xfId="1" applyFont="1" applyFill="1" applyBorder="1"/>
    <xf numFmtId="164" fontId="3" fillId="3" borderId="1" xfId="1" applyFont="1" applyFill="1" applyBorder="1"/>
    <xf numFmtId="164" fontId="3" fillId="3" borderId="1" xfId="1" applyFont="1" applyFill="1" applyBorder="1" applyAlignment="1">
      <alignment horizontal="center"/>
    </xf>
    <xf numFmtId="164" fontId="3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34" zoomScale="80" zoomScaleNormal="80" workbookViewId="0">
      <selection activeCell="F49" sqref="C49:F49"/>
    </sheetView>
  </sheetViews>
  <sheetFormatPr defaultRowHeight="21" x14ac:dyDescent="0.35"/>
  <cols>
    <col min="1" max="2" width="14.75" style="2" customWidth="1"/>
    <col min="3" max="3" width="17.25" style="2" customWidth="1"/>
    <col min="4" max="4" width="15.125" style="2" customWidth="1"/>
    <col min="5" max="5" width="18.125" style="2" customWidth="1"/>
    <col min="6" max="6" width="16" style="2" customWidth="1"/>
    <col min="7" max="7" width="19.375" style="2" customWidth="1"/>
    <col min="8" max="8" width="17.375" style="2" customWidth="1"/>
    <col min="9" max="9" width="9" style="2"/>
    <col min="10" max="10" width="9.875" style="2" bestFit="1" customWidth="1"/>
    <col min="11" max="16384" width="9" style="2"/>
  </cols>
  <sheetData>
    <row r="1" spans="1:8" x14ac:dyDescent="0.35">
      <c r="A1" s="1" t="s">
        <v>14</v>
      </c>
      <c r="B1" s="1" t="s">
        <v>15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</row>
    <row r="2" spans="1:8" x14ac:dyDescent="0.35">
      <c r="A2" s="35" t="s">
        <v>0</v>
      </c>
      <c r="B2" s="36">
        <v>2563</v>
      </c>
      <c r="C2" s="37">
        <v>13886</v>
      </c>
      <c r="D2" s="37">
        <v>308498</v>
      </c>
      <c r="E2" s="38">
        <v>616</v>
      </c>
      <c r="F2" s="37">
        <f>SUM(D2*E2)/1000</f>
        <v>190034.76800000001</v>
      </c>
      <c r="G2" s="39">
        <v>9.1</v>
      </c>
      <c r="H2" s="38">
        <f>SUM(F2*9100)</f>
        <v>1729316388.8000002</v>
      </c>
    </row>
    <row r="3" spans="1:8" x14ac:dyDescent="0.35">
      <c r="A3" s="35" t="s">
        <v>0</v>
      </c>
      <c r="B3" s="36">
        <v>2564</v>
      </c>
      <c r="C3" s="37">
        <v>15249</v>
      </c>
      <c r="D3" s="37">
        <v>312591</v>
      </c>
      <c r="E3" s="37">
        <v>719</v>
      </c>
      <c r="F3" s="37">
        <v>224744</v>
      </c>
      <c r="G3" s="40">
        <v>7.35</v>
      </c>
      <c r="H3" s="41">
        <v>1651868921</v>
      </c>
    </row>
    <row r="4" spans="1:8" x14ac:dyDescent="0.35">
      <c r="A4" s="35" t="s">
        <v>0</v>
      </c>
      <c r="B4" s="36">
        <v>2565</v>
      </c>
      <c r="C4" s="37">
        <v>14149</v>
      </c>
      <c r="D4" s="37">
        <v>315908</v>
      </c>
      <c r="E4" s="37">
        <v>678</v>
      </c>
      <c r="F4" s="37">
        <f>SUM(D4*E4)/1000</f>
        <v>214185.62400000001</v>
      </c>
      <c r="G4" s="40">
        <v>9.1999999999999993</v>
      </c>
      <c r="H4" s="41">
        <f>SUM(F4*9200)</f>
        <v>1970507740.8000002</v>
      </c>
    </row>
    <row r="5" spans="1:8" x14ac:dyDescent="0.35">
      <c r="A5" s="35" t="s">
        <v>0</v>
      </c>
      <c r="B5" s="36">
        <v>2566</v>
      </c>
      <c r="C5" s="37">
        <v>15151</v>
      </c>
      <c r="D5" s="37">
        <v>312771</v>
      </c>
      <c r="E5" s="37">
        <v>729</v>
      </c>
      <c r="F5" s="37">
        <v>228010</v>
      </c>
      <c r="G5" s="40">
        <v>8.8699999999999992</v>
      </c>
      <c r="H5" s="41">
        <v>2022449223</v>
      </c>
    </row>
    <row r="6" spans="1:8" x14ac:dyDescent="0.35">
      <c r="A6" s="35" t="s">
        <v>0</v>
      </c>
      <c r="B6" s="36">
        <v>2567</v>
      </c>
      <c r="C6" s="37">
        <v>15211</v>
      </c>
      <c r="D6" s="37">
        <v>317241</v>
      </c>
      <c r="E6" s="37">
        <v>773</v>
      </c>
      <c r="F6" s="37">
        <v>245227</v>
      </c>
      <c r="G6" s="40">
        <v>8.73</v>
      </c>
      <c r="H6" s="41">
        <v>2140834267</v>
      </c>
    </row>
    <row r="7" spans="1:8" x14ac:dyDescent="0.35">
      <c r="A7" s="35" t="s">
        <v>0</v>
      </c>
      <c r="B7" s="36">
        <v>2568</v>
      </c>
      <c r="C7" s="37">
        <v>14380</v>
      </c>
      <c r="D7" s="37">
        <v>300466.25</v>
      </c>
      <c r="E7" s="37">
        <v>738</v>
      </c>
      <c r="F7" s="37">
        <v>221744.09</v>
      </c>
      <c r="G7" s="44">
        <v>6.18</v>
      </c>
      <c r="H7" s="41">
        <v>1370378491.6500001</v>
      </c>
    </row>
    <row r="8" spans="1:8" x14ac:dyDescent="0.35">
      <c r="A8" s="3" t="s">
        <v>1</v>
      </c>
      <c r="B8" s="4">
        <v>2563</v>
      </c>
      <c r="C8" s="5">
        <v>1587</v>
      </c>
      <c r="D8" s="5">
        <v>27305</v>
      </c>
      <c r="E8" s="6">
        <v>698</v>
      </c>
      <c r="F8" s="7">
        <f>SUM(D8*E8)/1000</f>
        <v>19058.89</v>
      </c>
      <c r="G8" s="8">
        <v>8.5</v>
      </c>
      <c r="H8" s="9">
        <f>SUM(F8*8500)</f>
        <v>162000565</v>
      </c>
    </row>
    <row r="9" spans="1:8" x14ac:dyDescent="0.35">
      <c r="A9" s="3" t="s">
        <v>1</v>
      </c>
      <c r="B9" s="4">
        <v>2564</v>
      </c>
      <c r="C9" s="5">
        <v>8087</v>
      </c>
      <c r="D9" s="5">
        <v>183053</v>
      </c>
      <c r="E9" s="5">
        <v>730</v>
      </c>
      <c r="F9" s="5">
        <v>26211</v>
      </c>
      <c r="G9" s="10">
        <v>7.65</v>
      </c>
      <c r="H9" s="9">
        <v>200516541</v>
      </c>
    </row>
    <row r="10" spans="1:8" x14ac:dyDescent="0.35">
      <c r="A10" s="3" t="s">
        <v>1</v>
      </c>
      <c r="B10" s="4">
        <v>2565</v>
      </c>
      <c r="C10" s="5">
        <v>6523</v>
      </c>
      <c r="D10" s="5">
        <v>133841</v>
      </c>
      <c r="E10" s="5">
        <v>756</v>
      </c>
      <c r="F10" s="7">
        <f>SUM(D10*E10)/1000</f>
        <v>101183.796</v>
      </c>
      <c r="G10" s="11">
        <v>9.6</v>
      </c>
      <c r="H10" s="12">
        <f>SUM(F10*9600)</f>
        <v>971364441.60000002</v>
      </c>
    </row>
    <row r="11" spans="1:8" x14ac:dyDescent="0.35">
      <c r="A11" s="3" t="s">
        <v>1</v>
      </c>
      <c r="B11" s="4">
        <v>2566</v>
      </c>
      <c r="C11" s="5">
        <v>6780</v>
      </c>
      <c r="D11" s="5">
        <v>132332</v>
      </c>
      <c r="E11" s="5">
        <v>755</v>
      </c>
      <c r="F11" s="7">
        <v>99910</v>
      </c>
      <c r="G11" s="11">
        <v>9.69</v>
      </c>
      <c r="H11" s="12">
        <v>968134295</v>
      </c>
    </row>
    <row r="12" spans="1:8" x14ac:dyDescent="0.35">
      <c r="A12" s="3" t="s">
        <v>1</v>
      </c>
      <c r="B12" s="4">
        <v>2567</v>
      </c>
      <c r="C12" s="5">
        <v>7107</v>
      </c>
      <c r="D12" s="5">
        <v>157965</v>
      </c>
      <c r="E12" s="5">
        <v>751</v>
      </c>
      <c r="F12" s="7">
        <v>118631</v>
      </c>
      <c r="G12" s="11">
        <v>6.95</v>
      </c>
      <c r="H12" s="12">
        <v>824490419</v>
      </c>
    </row>
    <row r="13" spans="1:8" x14ac:dyDescent="0.35">
      <c r="A13" s="3" t="s">
        <v>1</v>
      </c>
      <c r="B13" s="4">
        <v>2568</v>
      </c>
      <c r="C13" s="5">
        <v>8168</v>
      </c>
      <c r="D13" s="5">
        <v>164363.75</v>
      </c>
      <c r="E13" s="5">
        <v>743</v>
      </c>
      <c r="F13" s="7">
        <v>122122.27</v>
      </c>
      <c r="G13" s="45">
        <v>6.75</v>
      </c>
      <c r="H13" s="12">
        <v>824325322.5</v>
      </c>
    </row>
    <row r="14" spans="1:8" x14ac:dyDescent="0.35">
      <c r="A14" s="35" t="s">
        <v>2</v>
      </c>
      <c r="B14" s="36">
        <v>2563</v>
      </c>
      <c r="C14" s="38">
        <v>6274</v>
      </c>
      <c r="D14" s="38">
        <v>155860</v>
      </c>
      <c r="E14" s="38">
        <v>1000</v>
      </c>
      <c r="F14" s="38">
        <v>155860</v>
      </c>
      <c r="G14" s="39">
        <v>6</v>
      </c>
      <c r="H14" s="41">
        <f>SUM(F14*600)</f>
        <v>93516000</v>
      </c>
    </row>
    <row r="15" spans="1:8" x14ac:dyDescent="0.35">
      <c r="A15" s="35" t="s">
        <v>2</v>
      </c>
      <c r="B15" s="36">
        <v>2564</v>
      </c>
      <c r="C15" s="37">
        <v>6662</v>
      </c>
      <c r="D15" s="37">
        <v>155004</v>
      </c>
      <c r="E15" s="37">
        <v>1000</v>
      </c>
      <c r="F15" s="37">
        <v>155002</v>
      </c>
      <c r="G15" s="40">
        <v>6</v>
      </c>
      <c r="H15" s="41">
        <v>930014940</v>
      </c>
    </row>
    <row r="16" spans="1:8" x14ac:dyDescent="0.35">
      <c r="A16" s="35" t="s">
        <v>2</v>
      </c>
      <c r="B16" s="36">
        <v>2565</v>
      </c>
      <c r="C16" s="38">
        <v>5108</v>
      </c>
      <c r="D16" s="38">
        <v>134321</v>
      </c>
      <c r="E16" s="38">
        <v>1000</v>
      </c>
      <c r="F16" s="38">
        <v>134321</v>
      </c>
      <c r="G16" s="39">
        <v>9</v>
      </c>
      <c r="H16" s="41">
        <v>1208889000</v>
      </c>
    </row>
    <row r="17" spans="1:8" x14ac:dyDescent="0.35">
      <c r="A17" s="35" t="s">
        <v>2</v>
      </c>
      <c r="B17" s="36">
        <v>2566</v>
      </c>
      <c r="C17" s="38">
        <v>8999</v>
      </c>
      <c r="D17" s="38">
        <v>175702.75</v>
      </c>
      <c r="E17" s="38">
        <v>966.16</v>
      </c>
      <c r="F17" s="38">
        <v>169729</v>
      </c>
      <c r="G17" s="39">
        <v>7.07</v>
      </c>
      <c r="H17" s="41">
        <v>1199984722</v>
      </c>
    </row>
    <row r="18" spans="1:8" x14ac:dyDescent="0.35">
      <c r="A18" s="35" t="s">
        <v>2</v>
      </c>
      <c r="B18" s="36">
        <v>2567</v>
      </c>
      <c r="C18" s="38">
        <v>7305</v>
      </c>
      <c r="D18" s="38">
        <v>145278</v>
      </c>
      <c r="E18" s="38">
        <v>995</v>
      </c>
      <c r="F18" s="38">
        <f>SUM(D18*E18)/1000</f>
        <v>144551.60999999999</v>
      </c>
      <c r="G18" s="39">
        <v>6.62</v>
      </c>
      <c r="H18" s="41">
        <f>SUM(F18*2900)</f>
        <v>419199668.99999994</v>
      </c>
    </row>
    <row r="19" spans="1:8" x14ac:dyDescent="0.35">
      <c r="A19" s="35" t="s">
        <v>2</v>
      </c>
      <c r="B19" s="36">
        <v>2568</v>
      </c>
      <c r="C19" s="38">
        <v>6033</v>
      </c>
      <c r="D19" s="38">
        <v>182384</v>
      </c>
      <c r="E19" s="38">
        <v>895</v>
      </c>
      <c r="F19" s="38">
        <f>SUM(D19*E19)/1000</f>
        <v>163233.68</v>
      </c>
      <c r="G19" s="46">
        <v>6.33</v>
      </c>
      <c r="H19" s="41">
        <f>SUM(F19*2900)</f>
        <v>473377672</v>
      </c>
    </row>
    <row r="20" spans="1:8" x14ac:dyDescent="0.35">
      <c r="A20" s="13" t="s">
        <v>3</v>
      </c>
      <c r="B20" s="14">
        <v>2563</v>
      </c>
      <c r="C20" s="15">
        <v>1980</v>
      </c>
      <c r="D20" s="15">
        <v>39198</v>
      </c>
      <c r="E20" s="15">
        <v>4000</v>
      </c>
      <c r="F20" s="15">
        <f>SUM(D20*E20)/1000</f>
        <v>156792</v>
      </c>
      <c r="G20" s="16">
        <v>2.6</v>
      </c>
      <c r="H20" s="17">
        <f>SUM(F20*2900)</f>
        <v>454696800</v>
      </c>
    </row>
    <row r="21" spans="1:8" x14ac:dyDescent="0.35">
      <c r="A21" s="13" t="s">
        <v>3</v>
      </c>
      <c r="B21" s="14">
        <v>2564</v>
      </c>
      <c r="C21" s="18">
        <v>2966</v>
      </c>
      <c r="D21" s="18">
        <v>60535</v>
      </c>
      <c r="E21" s="18">
        <v>3373</v>
      </c>
      <c r="F21" s="18">
        <v>230891</v>
      </c>
      <c r="G21" s="19">
        <v>2.35</v>
      </c>
      <c r="H21" s="17">
        <f>SUM(F21*2900)</f>
        <v>669583900</v>
      </c>
    </row>
    <row r="22" spans="1:8" x14ac:dyDescent="0.35">
      <c r="A22" s="13" t="s">
        <v>3</v>
      </c>
      <c r="B22" s="14">
        <v>2565</v>
      </c>
      <c r="C22" s="15">
        <v>2898</v>
      </c>
      <c r="D22" s="15">
        <v>54796</v>
      </c>
      <c r="E22" s="15">
        <v>4500</v>
      </c>
      <c r="F22" s="15">
        <f>SUM(D22*E22)/1000</f>
        <v>246582</v>
      </c>
      <c r="G22" s="16">
        <v>2.9</v>
      </c>
      <c r="H22" s="17">
        <f>SUM(F22*2350)</f>
        <v>579467700</v>
      </c>
    </row>
    <row r="23" spans="1:8" x14ac:dyDescent="0.35">
      <c r="A23" s="13" t="s">
        <v>3</v>
      </c>
      <c r="B23" s="14">
        <v>2566</v>
      </c>
      <c r="C23" s="15">
        <v>2112</v>
      </c>
      <c r="D23" s="15">
        <v>77307</v>
      </c>
      <c r="E23" s="15">
        <v>4071</v>
      </c>
      <c r="F23" s="15">
        <f t="shared" ref="F23:F25" si="0">SUM(D23*E23)/1000</f>
        <v>314716.79700000002</v>
      </c>
      <c r="G23" s="16">
        <v>3.31</v>
      </c>
      <c r="H23" s="17">
        <f t="shared" ref="H23:H25" si="1">SUM(F23*2350)</f>
        <v>739584472.95000005</v>
      </c>
    </row>
    <row r="24" spans="1:8" x14ac:dyDescent="0.35">
      <c r="A24" s="13" t="s">
        <v>3</v>
      </c>
      <c r="B24" s="14">
        <v>2567</v>
      </c>
      <c r="C24" s="15">
        <v>1845</v>
      </c>
      <c r="D24" s="15">
        <v>39963</v>
      </c>
      <c r="E24" s="15">
        <v>4580</v>
      </c>
      <c r="F24" s="15">
        <f t="shared" si="0"/>
        <v>183030.54</v>
      </c>
      <c r="G24" s="16">
        <v>1.97</v>
      </c>
      <c r="H24" s="17">
        <f t="shared" si="1"/>
        <v>430121769</v>
      </c>
    </row>
    <row r="25" spans="1:8" x14ac:dyDescent="0.35">
      <c r="A25" s="13" t="s">
        <v>3</v>
      </c>
      <c r="B25" s="14">
        <v>2568</v>
      </c>
      <c r="C25" s="15">
        <v>1333</v>
      </c>
      <c r="D25" s="15">
        <v>45578.2</v>
      </c>
      <c r="E25" s="15">
        <v>3905</v>
      </c>
      <c r="F25" s="15">
        <f t="shared" si="0"/>
        <v>177982.87100000001</v>
      </c>
      <c r="G25" s="47">
        <v>2.6</v>
      </c>
      <c r="H25" s="17">
        <f t="shared" si="1"/>
        <v>418259746.85000002</v>
      </c>
    </row>
    <row r="26" spans="1:8" x14ac:dyDescent="0.35">
      <c r="A26" s="42" t="s">
        <v>4</v>
      </c>
      <c r="B26" s="36">
        <v>2563</v>
      </c>
      <c r="C26" s="38">
        <v>211</v>
      </c>
      <c r="D26" s="38">
        <v>1800</v>
      </c>
      <c r="E26" s="38">
        <v>4800</v>
      </c>
      <c r="F26" s="38">
        <f>SUM(D26*E26)/1000</f>
        <v>8640</v>
      </c>
      <c r="G26" s="39">
        <v>25</v>
      </c>
      <c r="H26" s="41">
        <f>SUM(F26*25000)</f>
        <v>216000000</v>
      </c>
    </row>
    <row r="27" spans="1:8" x14ac:dyDescent="0.35">
      <c r="A27" s="42" t="s">
        <v>4</v>
      </c>
      <c r="B27" s="36">
        <v>2564</v>
      </c>
      <c r="C27" s="37">
        <v>214</v>
      </c>
      <c r="D27" s="37">
        <v>2641</v>
      </c>
      <c r="E27" s="37">
        <v>2900</v>
      </c>
      <c r="F27" s="37">
        <v>10563</v>
      </c>
      <c r="G27" s="40">
        <v>20</v>
      </c>
      <c r="H27" s="41">
        <v>211260000</v>
      </c>
    </row>
    <row r="28" spans="1:8" x14ac:dyDescent="0.35">
      <c r="A28" s="42" t="s">
        <v>4</v>
      </c>
      <c r="B28" s="36">
        <v>2565</v>
      </c>
      <c r="C28" s="38">
        <v>220</v>
      </c>
      <c r="D28" s="38">
        <v>2500</v>
      </c>
      <c r="E28" s="38">
        <v>3482</v>
      </c>
      <c r="F28" s="38">
        <f>SUM(D28*E28)/1000</f>
        <v>8705</v>
      </c>
      <c r="G28" s="39">
        <v>35</v>
      </c>
      <c r="H28" s="41">
        <f>SUM(F28*35000)</f>
        <v>304675000</v>
      </c>
    </row>
    <row r="29" spans="1:8" x14ac:dyDescent="0.35">
      <c r="A29" s="42" t="s">
        <v>4</v>
      </c>
      <c r="B29" s="36">
        <v>2566</v>
      </c>
      <c r="C29" s="38">
        <v>241</v>
      </c>
      <c r="D29" s="38">
        <v>4148</v>
      </c>
      <c r="E29" s="38">
        <v>3500</v>
      </c>
      <c r="F29" s="38">
        <v>14518</v>
      </c>
      <c r="G29" s="39">
        <v>27</v>
      </c>
      <c r="H29" s="41">
        <v>391986000</v>
      </c>
    </row>
    <row r="30" spans="1:8" x14ac:dyDescent="0.35">
      <c r="A30" s="42" t="s">
        <v>4</v>
      </c>
      <c r="B30" s="36">
        <v>2567</v>
      </c>
      <c r="C30" s="38">
        <v>221</v>
      </c>
      <c r="D30" s="38">
        <v>3042</v>
      </c>
      <c r="E30" s="38">
        <v>3130</v>
      </c>
      <c r="F30" s="37">
        <f>SUM(D30*E30)/1000</f>
        <v>9521.4599999999991</v>
      </c>
      <c r="G30" s="39">
        <v>50</v>
      </c>
      <c r="H30" s="43">
        <f>SUM(G30*F30)*1000</f>
        <v>476072999.99999994</v>
      </c>
    </row>
    <row r="31" spans="1:8" x14ac:dyDescent="0.35">
      <c r="A31" s="42" t="s">
        <v>4</v>
      </c>
      <c r="B31" s="36">
        <v>2568</v>
      </c>
      <c r="C31" s="38">
        <v>234</v>
      </c>
      <c r="D31" s="38">
        <v>3696</v>
      </c>
      <c r="E31" s="38">
        <v>4500</v>
      </c>
      <c r="F31" s="37">
        <f>SUM(D31*E31)/1000</f>
        <v>16632</v>
      </c>
      <c r="G31" s="46">
        <v>30</v>
      </c>
      <c r="H31" s="43">
        <f>SUM(G31*F31)*1000</f>
        <v>498960000</v>
      </c>
    </row>
    <row r="32" spans="1:8" x14ac:dyDescent="0.35">
      <c r="A32" s="20" t="s">
        <v>5</v>
      </c>
      <c r="B32" s="21">
        <v>2563</v>
      </c>
      <c r="C32" s="22">
        <v>117</v>
      </c>
      <c r="D32" s="23">
        <v>4951</v>
      </c>
      <c r="E32" s="23">
        <v>2300</v>
      </c>
      <c r="F32" s="23">
        <f>SUM(D32*E32)/1000</f>
        <v>11387.3</v>
      </c>
      <c r="G32" s="24">
        <v>6.45</v>
      </c>
      <c r="H32" s="25">
        <f>SUM(G32*F32)*1000</f>
        <v>73448084.999999985</v>
      </c>
    </row>
    <row r="33" spans="1:8" x14ac:dyDescent="0.35">
      <c r="A33" s="13" t="s">
        <v>5</v>
      </c>
      <c r="B33" s="14">
        <v>2564</v>
      </c>
      <c r="C33" s="18">
        <v>124</v>
      </c>
      <c r="D33" s="18">
        <v>5235</v>
      </c>
      <c r="E33" s="18">
        <v>3125</v>
      </c>
      <c r="F33" s="18">
        <v>16309</v>
      </c>
      <c r="G33" s="19">
        <v>4.45</v>
      </c>
      <c r="H33" s="26">
        <f>SUM(G33*F33)*1000</f>
        <v>72575050</v>
      </c>
    </row>
    <row r="34" spans="1:8" x14ac:dyDescent="0.35">
      <c r="A34" s="13" t="s">
        <v>5</v>
      </c>
      <c r="B34" s="14">
        <v>2565</v>
      </c>
      <c r="C34" s="18">
        <v>100</v>
      </c>
      <c r="D34" s="18">
        <v>3695</v>
      </c>
      <c r="E34" s="18">
        <v>3100</v>
      </c>
      <c r="F34" s="18">
        <f>SUM(D34*E34)/1000</f>
        <v>11454.5</v>
      </c>
      <c r="G34" s="19">
        <v>9.9499999999999993</v>
      </c>
      <c r="H34" s="26">
        <f>SUM(G34*F34)*1000</f>
        <v>113972275</v>
      </c>
    </row>
    <row r="35" spans="1:8" x14ac:dyDescent="0.35">
      <c r="A35" s="13" t="s">
        <v>5</v>
      </c>
      <c r="B35" s="14">
        <v>2566</v>
      </c>
      <c r="C35" s="18">
        <v>118</v>
      </c>
      <c r="D35" s="18">
        <v>5775</v>
      </c>
      <c r="E35" s="18">
        <v>3115</v>
      </c>
      <c r="F35" s="18">
        <f t="shared" ref="F35:F37" si="2">SUM(D35*E35)/1000</f>
        <v>17989.125</v>
      </c>
      <c r="G35" s="19">
        <v>5.78</v>
      </c>
      <c r="H35" s="26">
        <f t="shared" ref="H35:H37" si="3">SUM(G35*F35)*1000</f>
        <v>103977142.5</v>
      </c>
    </row>
    <row r="36" spans="1:8" x14ac:dyDescent="0.35">
      <c r="A36" s="13" t="s">
        <v>5</v>
      </c>
      <c r="B36" s="14">
        <v>2567</v>
      </c>
      <c r="C36" s="18">
        <v>115</v>
      </c>
      <c r="D36" s="18">
        <v>5647</v>
      </c>
      <c r="E36" s="18">
        <v>3502</v>
      </c>
      <c r="F36" s="18">
        <f t="shared" si="2"/>
        <v>19775.794000000002</v>
      </c>
      <c r="G36" s="19">
        <v>5.27</v>
      </c>
      <c r="H36" s="26">
        <f t="shared" si="3"/>
        <v>104218434.38000001</v>
      </c>
    </row>
    <row r="37" spans="1:8" x14ac:dyDescent="0.35">
      <c r="A37" s="13" t="s">
        <v>5</v>
      </c>
      <c r="B37" s="14">
        <v>2568</v>
      </c>
      <c r="C37" s="18">
        <v>128</v>
      </c>
      <c r="D37" s="18">
        <v>5834</v>
      </c>
      <c r="E37" s="18">
        <v>3975</v>
      </c>
      <c r="F37" s="18">
        <f t="shared" si="2"/>
        <v>23190.15</v>
      </c>
      <c r="G37" s="48">
        <v>5.78</v>
      </c>
      <c r="H37" s="26">
        <f t="shared" si="3"/>
        <v>134039067.00000001</v>
      </c>
    </row>
    <row r="38" spans="1:8" x14ac:dyDescent="0.35">
      <c r="A38" s="42" t="s">
        <v>6</v>
      </c>
      <c r="B38" s="36">
        <v>2563</v>
      </c>
      <c r="C38" s="38">
        <v>2380</v>
      </c>
      <c r="D38" s="38">
        <v>7908</v>
      </c>
      <c r="E38" s="38">
        <v>1000</v>
      </c>
      <c r="F38" s="38">
        <v>7908</v>
      </c>
      <c r="G38" s="39">
        <v>20</v>
      </c>
      <c r="H38" s="41">
        <f>SUM(F38*20000)</f>
        <v>158160000</v>
      </c>
    </row>
    <row r="39" spans="1:8" x14ac:dyDescent="0.35">
      <c r="A39" s="42" t="s">
        <v>6</v>
      </c>
      <c r="B39" s="36">
        <v>2564</v>
      </c>
      <c r="C39" s="37">
        <v>2445</v>
      </c>
      <c r="D39" s="37">
        <v>7793</v>
      </c>
      <c r="E39" s="37">
        <v>1000</v>
      </c>
      <c r="F39" s="37">
        <v>7793</v>
      </c>
      <c r="G39" s="40">
        <v>20</v>
      </c>
      <c r="H39" s="41">
        <v>154014200</v>
      </c>
    </row>
    <row r="40" spans="1:8" x14ac:dyDescent="0.35">
      <c r="A40" s="42" t="s">
        <v>6</v>
      </c>
      <c r="B40" s="36">
        <v>2565</v>
      </c>
      <c r="C40" s="38">
        <v>1496</v>
      </c>
      <c r="D40" s="38">
        <v>2836</v>
      </c>
      <c r="E40" s="38">
        <v>1000</v>
      </c>
      <c r="F40" s="38">
        <v>2836</v>
      </c>
      <c r="G40" s="39">
        <v>20</v>
      </c>
      <c r="H40" s="41">
        <f>SUM(F40*20000)</f>
        <v>56720000</v>
      </c>
    </row>
    <row r="41" spans="1:8" x14ac:dyDescent="0.35">
      <c r="A41" s="42" t="s">
        <v>6</v>
      </c>
      <c r="B41" s="36">
        <v>2566</v>
      </c>
      <c r="C41" s="38">
        <v>2978</v>
      </c>
      <c r="D41" s="38">
        <v>4193</v>
      </c>
      <c r="E41" s="38">
        <v>1000</v>
      </c>
      <c r="F41" s="38">
        <v>4193</v>
      </c>
      <c r="G41" s="39">
        <v>24</v>
      </c>
      <c r="H41" s="41">
        <f t="shared" ref="H41:H43" si="4">SUM(F41*20000)</f>
        <v>83860000</v>
      </c>
    </row>
    <row r="42" spans="1:8" x14ac:dyDescent="0.35">
      <c r="A42" s="42" t="s">
        <v>6</v>
      </c>
      <c r="B42" s="36">
        <v>2567</v>
      </c>
      <c r="C42" s="38">
        <v>2744</v>
      </c>
      <c r="D42" s="38">
        <v>8080</v>
      </c>
      <c r="E42" s="38">
        <v>1000</v>
      </c>
      <c r="F42" s="37">
        <f>SUM(D42*E42)/1000</f>
        <v>8080</v>
      </c>
      <c r="G42" s="39">
        <v>22.5</v>
      </c>
      <c r="H42" s="41">
        <f t="shared" si="4"/>
        <v>161600000</v>
      </c>
    </row>
    <row r="43" spans="1:8" x14ac:dyDescent="0.35">
      <c r="A43" s="42" t="s">
        <v>6</v>
      </c>
      <c r="B43" s="36">
        <v>2568</v>
      </c>
      <c r="C43" s="38">
        <v>2561</v>
      </c>
      <c r="D43" s="38">
        <v>9136</v>
      </c>
      <c r="E43" s="38">
        <v>1000</v>
      </c>
      <c r="F43" s="37">
        <f>SUM(D43*E43)/1000</f>
        <v>9136</v>
      </c>
      <c r="G43" s="46">
        <v>20</v>
      </c>
      <c r="H43" s="41">
        <f t="shared" si="4"/>
        <v>182720000</v>
      </c>
    </row>
    <row r="44" spans="1:8" x14ac:dyDescent="0.35">
      <c r="A44" s="13" t="s">
        <v>7</v>
      </c>
      <c r="B44" s="14">
        <v>2563</v>
      </c>
      <c r="C44" s="15">
        <v>198</v>
      </c>
      <c r="D44" s="15">
        <v>2349</v>
      </c>
      <c r="E44" s="15">
        <v>2200</v>
      </c>
      <c r="F44" s="18">
        <f>SUM(D44*E44)/1000</f>
        <v>5167.8</v>
      </c>
      <c r="G44" s="16">
        <v>16</v>
      </c>
      <c r="H44" s="15">
        <f>SUM(F44*16000)</f>
        <v>82684800</v>
      </c>
    </row>
    <row r="45" spans="1:8" x14ac:dyDescent="0.35">
      <c r="A45" s="13" t="s">
        <v>7</v>
      </c>
      <c r="B45" s="14">
        <v>2564</v>
      </c>
      <c r="C45" s="27">
        <v>201</v>
      </c>
      <c r="D45" s="27">
        <v>2523</v>
      </c>
      <c r="E45" s="27">
        <v>2280</v>
      </c>
      <c r="F45" s="27">
        <v>5753</v>
      </c>
      <c r="G45" s="28">
        <v>16.5</v>
      </c>
      <c r="H45" s="29">
        <v>94928050</v>
      </c>
    </row>
    <row r="46" spans="1:8" x14ac:dyDescent="0.35">
      <c r="A46" s="13" t="s">
        <v>7</v>
      </c>
      <c r="B46" s="30">
        <v>2565</v>
      </c>
      <c r="C46" s="31">
        <v>80</v>
      </c>
      <c r="D46" s="31">
        <v>6132</v>
      </c>
      <c r="E46" s="31">
        <v>2257</v>
      </c>
      <c r="F46" s="31">
        <f>SUM(D46*E46)/1000</f>
        <v>13839.924000000001</v>
      </c>
      <c r="G46" s="32">
        <v>18</v>
      </c>
      <c r="H46" s="33">
        <f>SUM(F46*18000)</f>
        <v>249118632.00000003</v>
      </c>
    </row>
    <row r="47" spans="1:8" x14ac:dyDescent="0.35">
      <c r="A47" s="34" t="s">
        <v>7</v>
      </c>
      <c r="B47" s="14">
        <v>2566</v>
      </c>
      <c r="C47" s="18">
        <v>93</v>
      </c>
      <c r="D47" s="18">
        <v>6387.5</v>
      </c>
      <c r="E47" s="18">
        <v>2225</v>
      </c>
      <c r="F47" s="31">
        <f>SUM(D47*E47)/1000</f>
        <v>14212.1875</v>
      </c>
      <c r="G47" s="19">
        <v>18</v>
      </c>
      <c r="H47" s="33">
        <f>SUM(F47*18000)</f>
        <v>255819375</v>
      </c>
    </row>
    <row r="48" spans="1:8" x14ac:dyDescent="0.35">
      <c r="A48" s="34" t="s">
        <v>7</v>
      </c>
      <c r="B48" s="14">
        <v>2567</v>
      </c>
      <c r="C48" s="18">
        <v>138</v>
      </c>
      <c r="D48" s="18">
        <v>7869</v>
      </c>
      <c r="E48" s="18">
        <v>2402</v>
      </c>
      <c r="F48" s="18">
        <f>SUM(D48*E48)/1000</f>
        <v>18901.338</v>
      </c>
      <c r="G48" s="19">
        <v>20</v>
      </c>
      <c r="H48" s="15">
        <f>SUM(F48*18000)</f>
        <v>340224084</v>
      </c>
    </row>
    <row r="49" spans="1:8" x14ac:dyDescent="0.35">
      <c r="A49" s="34" t="s">
        <v>7</v>
      </c>
      <c r="B49" s="14">
        <v>2568</v>
      </c>
      <c r="C49" s="6">
        <v>126</v>
      </c>
      <c r="D49" s="6">
        <v>3865</v>
      </c>
      <c r="E49" s="6">
        <v>2475</v>
      </c>
      <c r="F49" s="18">
        <f>SUM(D49*E49)/1000</f>
        <v>9565.875</v>
      </c>
      <c r="G49" s="49">
        <v>45</v>
      </c>
      <c r="H49" s="15">
        <f>SUM(F49*18000)</f>
        <v>172185750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NSO19</cp:lastModifiedBy>
  <dcterms:created xsi:type="dcterms:W3CDTF">2023-02-24T02:21:16Z</dcterms:created>
  <dcterms:modified xsi:type="dcterms:W3CDTF">2026-06-11T08:11:00Z</dcterms:modified>
</cp:coreProperties>
</file>