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สำนักงานรัฐมนตรีกระทรวงเกษตรและสหกรณ์\ฝ่ายบริหารทั่วไป\อาทิตย์\PDPA\ข้อมูลจ้างเหมา Datacatalog\"/>
    </mc:Choice>
  </mc:AlternateContent>
  <xr:revisionPtr revIDLastSave="0" documentId="13_ncr:1_{16E95866-0E77-4785-BFDE-4ADC14170C31}" xr6:coauthVersionLast="47" xr6:coauthVersionMax="47" xr10:uidLastSave="{00000000-0000-0000-0000-000000000000}"/>
  <bookViews>
    <workbookView xWindow="-120" yWindow="-120" windowWidth="20730" windowHeight="11160" tabRatio="592" firstSheet="2" activeTab="2" xr2:uid="{00000000-000D-0000-FFFF-FFFF00000000}"/>
  </bookViews>
  <sheets>
    <sheet name="วางฎีกา" sheetId="55" r:id="rId1"/>
    <sheet name="ปรับชึ้นป.ตรี" sheetId="58" r:id="rId2"/>
    <sheet name="2 ม.ค. - 31 มี.ค. 67" sheetId="57" r:id="rId3"/>
  </sheets>
  <definedNames>
    <definedName name="_xlnm.Print_Area" localSheetId="2">'2 ม.ค. - 31 มี.ค. 67'!$A$1:$K$16</definedName>
    <definedName name="_xlnm.Print_Area" localSheetId="0">วางฎีกา!$A$1:$K$19</definedName>
  </definedNames>
  <calcPr calcId="191029"/>
</workbook>
</file>

<file path=xl/calcChain.xml><?xml version="1.0" encoding="utf-8"?>
<calcChain xmlns="http://schemas.openxmlformats.org/spreadsheetml/2006/main">
  <c r="G8" i="57" l="1"/>
  <c r="J8" i="57"/>
  <c r="K8" i="57" s="1"/>
  <c r="G9" i="57"/>
  <c r="J9" i="57" s="1"/>
  <c r="K9" i="57" s="1"/>
  <c r="G10" i="57"/>
  <c r="J10" i="57"/>
  <c r="K10" i="57" s="1"/>
  <c r="G11" i="57"/>
  <c r="J11" i="57" s="1"/>
  <c r="K11" i="57" s="1"/>
  <c r="G12" i="57"/>
  <c r="J12" i="57" s="1"/>
  <c r="K12" i="57" s="1"/>
  <c r="H15" i="57"/>
  <c r="I15" i="57"/>
  <c r="G7" i="57"/>
  <c r="J7" i="57" s="1"/>
  <c r="K7" i="57" s="1"/>
  <c r="H5" i="58" l="1"/>
  <c r="I5" i="58" s="1"/>
  <c r="H4" i="58"/>
  <c r="I4" i="58" s="1"/>
  <c r="H3" i="58"/>
  <c r="H6" i="58" s="1"/>
  <c r="G6" i="58"/>
  <c r="F6" i="58"/>
  <c r="I3" i="58" l="1"/>
  <c r="G6" i="57"/>
  <c r="G14" i="57" l="1"/>
  <c r="J14" i="57" s="1"/>
  <c r="K14" i="57" s="1"/>
  <c r="G13" i="57"/>
  <c r="J13" i="57" s="1"/>
  <c r="K13" i="57" s="1"/>
  <c r="J6" i="57"/>
  <c r="K6" i="57" s="1"/>
  <c r="G5" i="57"/>
  <c r="J5" i="57" s="1"/>
  <c r="K5" i="57" s="1"/>
  <c r="G4" i="57"/>
  <c r="G3" i="57"/>
  <c r="J3" i="57" s="1"/>
  <c r="K3" i="57" s="1"/>
  <c r="F15" i="57"/>
  <c r="G15" i="57" l="1"/>
  <c r="J15" i="57" s="1"/>
  <c r="J4" i="57"/>
  <c r="K4" i="57" s="1"/>
  <c r="F16" i="55" l="1"/>
  <c r="G15" i="55"/>
  <c r="J15" i="55" s="1"/>
  <c r="G14" i="55"/>
  <c r="J14" i="55" s="1"/>
  <c r="G13" i="55"/>
  <c r="J13" i="55" s="1"/>
  <c r="G12" i="55"/>
  <c r="J12" i="55" s="1"/>
  <c r="G11" i="55"/>
  <c r="J11" i="55" s="1"/>
  <c r="G10" i="55"/>
  <c r="J10" i="55" s="1"/>
  <c r="G9" i="55"/>
  <c r="J9" i="55" s="1"/>
  <c r="G8" i="55"/>
  <c r="J8" i="55" s="1"/>
  <c r="G7" i="55"/>
  <c r="J7" i="55" s="1"/>
  <c r="G6" i="55"/>
  <c r="J6" i="55" s="1"/>
  <c r="G5" i="55"/>
  <c r="J5" i="55" s="1"/>
  <c r="G4" i="55"/>
  <c r="G3" i="55"/>
  <c r="J3" i="55" s="1"/>
  <c r="G16" i="55" l="1"/>
  <c r="J16" i="55" s="1"/>
  <c r="J4" i="55"/>
</calcChain>
</file>

<file path=xl/sharedStrings.xml><?xml version="1.0" encoding="utf-8"?>
<sst xmlns="http://schemas.openxmlformats.org/spreadsheetml/2006/main" count="163" uniqueCount="90">
  <si>
    <t>ลำดับที่</t>
  </si>
  <si>
    <t>ชื่อ-สกุล</t>
  </si>
  <si>
    <t>นางณัฐชา สว่างวงษ์</t>
  </si>
  <si>
    <t>นางสาวขวัญรัตน์ หุ่นลำภู</t>
  </si>
  <si>
    <t>นางพิมพ์ประภัทร์ เวชช์ประสิทธิ์</t>
  </si>
  <si>
    <t>นางสาวสุมาลี แต๊ะจอหอ</t>
  </si>
  <si>
    <t>นายอิสระ ทับเทศ</t>
  </si>
  <si>
    <t>นางสาวบัวทอง ลมสมบุตร</t>
  </si>
  <si>
    <t>นายพงศ์พัทธ์ สวยแสง</t>
  </si>
  <si>
    <t>ตำแหน่ง</t>
  </si>
  <si>
    <t xml:space="preserve">บริการด้านยานพาหนะ </t>
  </si>
  <si>
    <t>บริการด้านทำความสะอาด</t>
  </si>
  <si>
    <t>บริการด้านตรวจสอบ ประสาน ติดตามข้อมูล</t>
  </si>
  <si>
    <t>บริการบันทึกข้อมูลลงระบบสารบรรณรับ-ส่งหนังสือ</t>
  </si>
  <si>
    <t>นายเพียรเลิศ นิยาภรณ์</t>
  </si>
  <si>
    <t>นางสาวชุดาพร เทียนชัย</t>
  </si>
  <si>
    <t>นายธนาดล พลอาษา</t>
  </si>
  <si>
    <t xml:space="preserve"> จ้างเหมาเอกชนดำเนินงาน ปีงบประมาณ พ.ศ.2566</t>
  </si>
  <si>
    <t>นายณภัทร ไกรสนธิ์</t>
  </si>
  <si>
    <t>นายเจษฎา ศรีเทพ</t>
  </si>
  <si>
    <t>1</t>
  </si>
  <si>
    <t>2</t>
  </si>
  <si>
    <t>3</t>
  </si>
  <si>
    <t>4</t>
  </si>
  <si>
    <t>5</t>
  </si>
  <si>
    <t>6</t>
  </si>
  <si>
    <t>7</t>
  </si>
  <si>
    <t>เลขที่หนังสือ</t>
  </si>
  <si>
    <t>เลขที่สัญญา</t>
  </si>
  <si>
    <t>ยอดวงฎีกา</t>
  </si>
  <si>
    <t>รายเดือน</t>
  </si>
  <si>
    <t>นางสาววรัญญา แสนสุทธิ</t>
  </si>
  <si>
    <t>0100/1062</t>
  </si>
  <si>
    <t>0100/1063</t>
  </si>
  <si>
    <t>0100/1064</t>
  </si>
  <si>
    <t>0100/1065</t>
  </si>
  <si>
    <t>0100/1066</t>
  </si>
  <si>
    <t>0100/1067</t>
  </si>
  <si>
    <t>0100/1068</t>
  </si>
  <si>
    <t>0100/1070</t>
  </si>
  <si>
    <t>0100/1071</t>
  </si>
  <si>
    <t>0100/1072</t>
  </si>
  <si>
    <t>0100/1073</t>
  </si>
  <si>
    <t>0100/1074</t>
  </si>
  <si>
    <t>0100/1069</t>
  </si>
  <si>
    <t>27 ก.ย. 66</t>
  </si>
  <si>
    <t>ตุลาคม</t>
  </si>
  <si>
    <t>1/2567 ลว. 10 ตุลาคม 2566</t>
  </si>
  <si>
    <t>2/2567 ลว. 10 ตุลาคม 2566</t>
  </si>
  <si>
    <t>3/2567 ลว. 10 ตุลาคม 2566</t>
  </si>
  <si>
    <t>4/2567 ลว. 10 ตุลาคม 2566</t>
  </si>
  <si>
    <t>5/2567 ลว. 10 ตุลาคม 2566</t>
  </si>
  <si>
    <t>6/2567 ลว. 10 ตุลาคม 2566</t>
  </si>
  <si>
    <t>7/2567 ลว. 10 ตุลาคม 2566</t>
  </si>
  <si>
    <t>8/2567 ลว. 10 ตุลาคม 2566</t>
  </si>
  <si>
    <t>9/2567 ลว. 10 ตุลาคม 2566</t>
  </si>
  <si>
    <t>10/2567 ลว. 10 ตุลาคม 2566</t>
  </si>
  <si>
    <t>11/2567 ลว. 10 ตุลาคม 2566</t>
  </si>
  <si>
    <t>12/2567 ลว. 10 ตุลาคม 2566</t>
  </si>
  <si>
    <t>13/2567 ลว. 10 ตุลาคม 2566</t>
  </si>
  <si>
    <t>0100/191</t>
  </si>
  <si>
    <t>0100/192</t>
  </si>
  <si>
    <t>0100/193</t>
  </si>
  <si>
    <t>0100/194</t>
  </si>
  <si>
    <t>0100/195</t>
  </si>
  <si>
    <t>0100/197</t>
  </si>
  <si>
    <t>0100/198</t>
  </si>
  <si>
    <t>0100/199</t>
  </si>
  <si>
    <t>สร08/2567 28 ธ.ค. 66</t>
  </si>
  <si>
    <t>0100/200</t>
  </si>
  <si>
    <t>0100/201</t>
  </si>
  <si>
    <t>0100/202</t>
  </si>
  <si>
    <t>0100/203</t>
  </si>
  <si>
    <t>22 ธ.ค. 66</t>
  </si>
  <si>
    <t>สร09/2567 28 ธ.ค. 66</t>
  </si>
  <si>
    <t>สร10/2567 28 ธ.ค. 66</t>
  </si>
  <si>
    <t>สร11/2567 28 ธ.ค. 66</t>
  </si>
  <si>
    <t>สร12/2567 28 ธ.ค. 66</t>
  </si>
  <si>
    <t>สร13/2567 28 ธ.ค. 66</t>
  </si>
  <si>
    <t>สร14/2567 28 ธ.ค. 66</t>
  </si>
  <si>
    <t>สร15/2567 28 ธ.ค. 66</t>
  </si>
  <si>
    <t>สร16/2567 28 ธ.ค. 66</t>
  </si>
  <si>
    <t>สร17/2567 28 ธ.ค. 66</t>
  </si>
  <si>
    <t>สร18/2567 28 ธ.ค. 66</t>
  </si>
  <si>
    <t>สร19/2567 28 ธ.ค. 66</t>
  </si>
  <si>
    <t>มกราคม</t>
  </si>
  <si>
    <t>กุมภาพันธ์</t>
  </si>
  <si>
    <t>มีนาคม</t>
  </si>
  <si>
    <t>0100/13600</t>
  </si>
  <si>
    <t>21 / ธ.ค. /66 (ขออนุมัติหลักการ)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</si>
</sst>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5" fillId="0" borderId="1" xfId="0" applyFont="1" applyBorder="1"/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3" fontId="3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5" fillId="0" borderId="1" xfId="1" applyFont="1" applyBorder="1"/>
    <xf numFmtId="0" fontId="7" fillId="0" borderId="0" xfId="0" applyFont="1"/>
    <xf numFmtId="0" fontId="5" fillId="0" borderId="1" xfId="0" applyFont="1" applyBorder="1" applyAlignment="1">
      <alignment wrapText="1"/>
    </xf>
    <xf numFmtId="0" fontId="5" fillId="0" borderId="1" xfId="0" quotePrefix="1" applyFont="1" applyBorder="1" applyAlignment="1">
      <alignment horizontal="center"/>
    </xf>
    <xf numFmtId="0" fontId="4" fillId="2" borderId="2" xfId="0" applyFont="1" applyFill="1" applyBorder="1"/>
    <xf numFmtId="0" fontId="5" fillId="3" borderId="1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4" xfId="0" quotePrefix="1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3" fillId="0" borderId="4" xfId="0" applyFont="1" applyBorder="1" applyAlignment="1">
      <alignment horizontal="right"/>
    </xf>
    <xf numFmtId="43" fontId="5" fillId="0" borderId="4" xfId="1" applyFont="1" applyBorder="1"/>
    <xf numFmtId="0" fontId="7" fillId="0" borderId="1" xfId="0" applyFont="1" applyBorder="1"/>
    <xf numFmtId="0" fontId="4" fillId="2" borderId="1" xfId="0" applyFont="1" applyFill="1" applyBorder="1"/>
  </cellXfs>
  <cellStyles count="5">
    <cellStyle name="เครื่องหมายจุลภาค 3" xfId="3" xr:uid="{00000000-0005-0000-0000-000000000000}"/>
    <cellStyle name="จุลภาค" xfId="1" builtinId="3"/>
    <cellStyle name="ปกติ" xfId="0" builtinId="0"/>
    <cellStyle name="ปกติ 2" xfId="4" xr:uid="{00000000-0005-0000-0000-000003000000}"/>
    <cellStyle name="ปกติ 3" xfId="2" xr:uid="{00000000-0005-0000-0000-000004000000}"/>
  </cellStyles>
  <dxfs count="0"/>
  <tableStyles count="0" defaultTableStyle="TableStyleMedium9" defaultPivotStyle="PivotStyleLight16"/>
  <colors>
    <mruColors>
      <color rgb="FF99FF66"/>
      <color rgb="FFCCFF99"/>
      <color rgb="FF99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F3AE-75A7-4B0E-A8AA-3F8B9E6297B7}">
  <dimension ref="A1:M16"/>
  <sheetViews>
    <sheetView zoomScaleNormal="100" workbookViewId="0">
      <selection activeCell="E21" sqref="E21"/>
    </sheetView>
  </sheetViews>
  <sheetFormatPr defaultColWidth="9" defaultRowHeight="15" x14ac:dyDescent="0.25"/>
  <cols>
    <col min="1" max="1" width="7.25" style="8" customWidth="1"/>
    <col min="2" max="2" width="13.375" style="8" customWidth="1"/>
    <col min="3" max="3" width="22.375" style="8" customWidth="1"/>
    <col min="4" max="4" width="41" style="8" customWidth="1"/>
    <col min="5" max="5" width="30" style="8" customWidth="1"/>
    <col min="6" max="7" width="17.75" style="8" customWidth="1"/>
    <col min="8" max="9" width="14.875" style="8" hidden="1" customWidth="1"/>
    <col min="10" max="10" width="15.125" style="8" customWidth="1"/>
    <col min="11" max="16384" width="9" style="8"/>
  </cols>
  <sheetData>
    <row r="1" spans="1:13" ht="21.75" customHeight="1" x14ac:dyDescent="0.35">
      <c r="C1" s="11"/>
      <c r="D1" s="11" t="s">
        <v>17</v>
      </c>
      <c r="E1" s="11"/>
    </row>
    <row r="2" spans="1:13" ht="21.75" customHeight="1" x14ac:dyDescent="0.35">
      <c r="A2" s="3" t="s">
        <v>0</v>
      </c>
      <c r="B2" s="3" t="s">
        <v>27</v>
      </c>
      <c r="C2" s="4" t="s">
        <v>1</v>
      </c>
      <c r="D2" s="4" t="s">
        <v>9</v>
      </c>
      <c r="E2" s="4" t="s">
        <v>28</v>
      </c>
      <c r="F2" s="5" t="s">
        <v>30</v>
      </c>
      <c r="G2" s="5" t="s">
        <v>46</v>
      </c>
      <c r="H2" s="5"/>
      <c r="I2" s="5"/>
      <c r="J2" s="12" t="s">
        <v>29</v>
      </c>
    </row>
    <row r="3" spans="1:13" ht="21.75" customHeight="1" x14ac:dyDescent="0.35">
      <c r="A3" s="10" t="s">
        <v>20</v>
      </c>
      <c r="B3" s="1" t="s">
        <v>32</v>
      </c>
      <c r="C3" s="2" t="s">
        <v>14</v>
      </c>
      <c r="D3" s="1" t="s">
        <v>10</v>
      </c>
      <c r="E3" s="6" t="s">
        <v>47</v>
      </c>
      <c r="F3" s="7">
        <v>10000</v>
      </c>
      <c r="G3" s="7">
        <f>10000/31*30</f>
        <v>9677.4193548387084</v>
      </c>
      <c r="H3" s="7"/>
      <c r="I3" s="7"/>
      <c r="J3" s="7">
        <f t="shared" ref="J3:J16" si="0">G3+H3+I3</f>
        <v>9677.4193548387084</v>
      </c>
      <c r="K3" s="16"/>
      <c r="L3" s="16"/>
      <c r="M3" s="14"/>
    </row>
    <row r="4" spans="1:13" ht="21.75" customHeight="1" x14ac:dyDescent="0.35">
      <c r="A4" s="10" t="s">
        <v>21</v>
      </c>
      <c r="B4" s="1" t="s">
        <v>33</v>
      </c>
      <c r="C4" s="2" t="s">
        <v>8</v>
      </c>
      <c r="D4" s="1" t="s">
        <v>10</v>
      </c>
      <c r="E4" s="6" t="s">
        <v>48</v>
      </c>
      <c r="F4" s="7">
        <v>12000</v>
      </c>
      <c r="G4" s="7">
        <f>12000/31*30</f>
        <v>11612.903225806453</v>
      </c>
      <c r="H4" s="7"/>
      <c r="I4" s="7"/>
      <c r="J4" s="7">
        <f t="shared" si="0"/>
        <v>11612.903225806453</v>
      </c>
      <c r="K4" s="16"/>
      <c r="L4" s="16"/>
      <c r="M4" s="14"/>
    </row>
    <row r="5" spans="1:13" ht="21.75" customHeight="1" x14ac:dyDescent="0.35">
      <c r="A5" s="10" t="s">
        <v>22</v>
      </c>
      <c r="B5" s="1" t="s">
        <v>34</v>
      </c>
      <c r="C5" s="2" t="s">
        <v>2</v>
      </c>
      <c r="D5" s="1" t="s">
        <v>11</v>
      </c>
      <c r="E5" s="6" t="s">
        <v>49</v>
      </c>
      <c r="F5" s="7">
        <v>10500</v>
      </c>
      <c r="G5" s="7">
        <f>338.709677419355*30</f>
        <v>10161.290322580649</v>
      </c>
      <c r="H5" s="7"/>
      <c r="I5" s="7"/>
      <c r="J5" s="7">
        <f t="shared" si="0"/>
        <v>10161.290322580649</v>
      </c>
      <c r="K5" s="16"/>
      <c r="L5" s="16"/>
      <c r="M5" s="14"/>
    </row>
    <row r="6" spans="1:13" ht="21.75" customHeight="1" x14ac:dyDescent="0.35">
      <c r="A6" s="10" t="s">
        <v>23</v>
      </c>
      <c r="B6" s="1" t="s">
        <v>35</v>
      </c>
      <c r="C6" s="2" t="s">
        <v>3</v>
      </c>
      <c r="D6" s="1" t="s">
        <v>11</v>
      </c>
      <c r="E6" s="6" t="s">
        <v>50</v>
      </c>
      <c r="F6" s="7">
        <v>10500</v>
      </c>
      <c r="G6" s="7">
        <f>338.709677419355*30</f>
        <v>10161.290322580649</v>
      </c>
      <c r="H6" s="7"/>
      <c r="I6" s="7"/>
      <c r="J6" s="7">
        <f t="shared" si="0"/>
        <v>10161.290322580649</v>
      </c>
      <c r="K6" s="16"/>
      <c r="L6" s="16"/>
      <c r="M6" s="14"/>
    </row>
    <row r="7" spans="1:13" ht="21.75" customHeight="1" x14ac:dyDescent="0.35">
      <c r="A7" s="10" t="s">
        <v>24</v>
      </c>
      <c r="B7" s="1" t="s">
        <v>36</v>
      </c>
      <c r="C7" s="2" t="s">
        <v>4</v>
      </c>
      <c r="D7" s="1" t="s">
        <v>11</v>
      </c>
      <c r="E7" s="6" t="s">
        <v>51</v>
      </c>
      <c r="F7" s="7">
        <v>9500</v>
      </c>
      <c r="G7" s="7">
        <f>306.451612903226*30</f>
        <v>9193.5483870967801</v>
      </c>
      <c r="H7" s="7"/>
      <c r="I7" s="7"/>
      <c r="J7" s="7">
        <f t="shared" si="0"/>
        <v>9193.5483870967801</v>
      </c>
      <c r="K7" s="16"/>
      <c r="L7" s="16"/>
      <c r="M7" s="14"/>
    </row>
    <row r="8" spans="1:13" ht="21.75" customHeight="1" x14ac:dyDescent="0.35">
      <c r="A8" s="10" t="s">
        <v>25</v>
      </c>
      <c r="B8" s="1" t="s">
        <v>37</v>
      </c>
      <c r="C8" s="2" t="s">
        <v>5</v>
      </c>
      <c r="D8" s="1" t="s">
        <v>11</v>
      </c>
      <c r="E8" s="6" t="s">
        <v>52</v>
      </c>
      <c r="F8" s="7">
        <v>9500</v>
      </c>
      <c r="G8" s="7">
        <f>306.451612903226*30</f>
        <v>9193.5483870967801</v>
      </c>
      <c r="H8" s="7"/>
      <c r="I8" s="7"/>
      <c r="J8" s="7">
        <f t="shared" si="0"/>
        <v>9193.5483870967801</v>
      </c>
      <c r="K8" s="16"/>
      <c r="L8" s="16"/>
      <c r="M8" s="14"/>
    </row>
    <row r="9" spans="1:13" ht="21.75" customHeight="1" x14ac:dyDescent="0.35">
      <c r="A9" s="10" t="s">
        <v>26</v>
      </c>
      <c r="B9" s="1" t="s">
        <v>38</v>
      </c>
      <c r="C9" s="2" t="s">
        <v>7</v>
      </c>
      <c r="D9" s="1" t="s">
        <v>11</v>
      </c>
      <c r="E9" s="6" t="s">
        <v>53</v>
      </c>
      <c r="F9" s="7">
        <v>9500</v>
      </c>
      <c r="G9" s="7">
        <f>306.451612903226*30</f>
        <v>9193.5483870967801</v>
      </c>
      <c r="H9" s="7"/>
      <c r="I9" s="7"/>
      <c r="J9" s="7">
        <f t="shared" si="0"/>
        <v>9193.5483870967801</v>
      </c>
      <c r="K9" s="16"/>
      <c r="L9" s="16"/>
      <c r="M9" s="14"/>
    </row>
    <row r="10" spans="1:13" ht="21.75" customHeight="1" x14ac:dyDescent="0.35">
      <c r="A10" s="10">
        <v>8</v>
      </c>
      <c r="B10" s="1" t="s">
        <v>44</v>
      </c>
      <c r="C10" s="2" t="s">
        <v>6</v>
      </c>
      <c r="D10" s="1" t="s">
        <v>12</v>
      </c>
      <c r="E10" s="6" t="s">
        <v>54</v>
      </c>
      <c r="F10" s="7">
        <v>13000</v>
      </c>
      <c r="G10" s="7">
        <f>419.354838709677*30</f>
        <v>12580.645161290309</v>
      </c>
      <c r="H10" s="7"/>
      <c r="I10" s="7"/>
      <c r="J10" s="7">
        <f t="shared" si="0"/>
        <v>12580.645161290309</v>
      </c>
      <c r="K10" s="16"/>
      <c r="L10" s="16"/>
      <c r="M10" s="14"/>
    </row>
    <row r="11" spans="1:13" ht="23.25" customHeight="1" x14ac:dyDescent="0.35">
      <c r="A11" s="10">
        <v>9</v>
      </c>
      <c r="B11" s="1" t="s">
        <v>39</v>
      </c>
      <c r="C11" s="2" t="s">
        <v>15</v>
      </c>
      <c r="D11" s="1" t="s">
        <v>12</v>
      </c>
      <c r="E11" s="6" t="s">
        <v>55</v>
      </c>
      <c r="F11" s="7">
        <v>12000</v>
      </c>
      <c r="G11" s="7">
        <f>387.096774193548*30</f>
        <v>11612.90322580644</v>
      </c>
      <c r="H11" s="7"/>
      <c r="I11" s="7"/>
      <c r="J11" s="7">
        <f t="shared" si="0"/>
        <v>11612.90322580644</v>
      </c>
      <c r="K11" s="16"/>
      <c r="L11" s="16"/>
      <c r="M11" s="14"/>
    </row>
    <row r="12" spans="1:13" ht="21.75" customHeight="1" x14ac:dyDescent="0.35">
      <c r="A12" s="10">
        <v>10</v>
      </c>
      <c r="B12" s="1" t="s">
        <v>40</v>
      </c>
      <c r="C12" s="2" t="s">
        <v>16</v>
      </c>
      <c r="D12" s="1" t="s">
        <v>12</v>
      </c>
      <c r="E12" s="6" t="s">
        <v>56</v>
      </c>
      <c r="F12" s="7">
        <v>12000</v>
      </c>
      <c r="G12" s="7">
        <f>387.096774193548*30</f>
        <v>11612.90322580644</v>
      </c>
      <c r="H12" s="7"/>
      <c r="I12" s="7"/>
      <c r="J12" s="7">
        <f t="shared" si="0"/>
        <v>11612.90322580644</v>
      </c>
      <c r="K12" s="16"/>
      <c r="L12" s="16"/>
      <c r="M12" s="14"/>
    </row>
    <row r="13" spans="1:13" ht="21.75" customHeight="1" x14ac:dyDescent="0.35">
      <c r="A13" s="10">
        <v>11</v>
      </c>
      <c r="B13" s="1" t="s">
        <v>41</v>
      </c>
      <c r="C13" s="9" t="s">
        <v>19</v>
      </c>
      <c r="D13" s="1" t="s">
        <v>12</v>
      </c>
      <c r="E13" s="6" t="s">
        <v>57</v>
      </c>
      <c r="F13" s="7">
        <v>12000</v>
      </c>
      <c r="G13" s="7">
        <f>387.096774193548*30</f>
        <v>11612.90322580644</v>
      </c>
      <c r="H13" s="7"/>
      <c r="I13" s="7"/>
      <c r="J13" s="7">
        <f t="shared" si="0"/>
        <v>11612.90322580644</v>
      </c>
      <c r="K13" s="16"/>
      <c r="L13" s="16"/>
      <c r="M13" s="15"/>
    </row>
    <row r="14" spans="1:13" ht="21.75" customHeight="1" x14ac:dyDescent="0.35">
      <c r="A14" s="10">
        <v>12</v>
      </c>
      <c r="B14" s="1" t="s">
        <v>42</v>
      </c>
      <c r="C14" s="9" t="s">
        <v>31</v>
      </c>
      <c r="D14" s="1" t="s">
        <v>12</v>
      </c>
      <c r="E14" s="6" t="s">
        <v>58</v>
      </c>
      <c r="F14" s="7">
        <v>12000</v>
      </c>
      <c r="G14" s="7">
        <f>387.096774193548*30</f>
        <v>11612.90322580644</v>
      </c>
      <c r="H14" s="7"/>
      <c r="I14" s="7"/>
      <c r="J14" s="7">
        <f t="shared" si="0"/>
        <v>11612.90322580644</v>
      </c>
      <c r="K14" s="16"/>
      <c r="L14" s="16"/>
      <c r="M14" s="15"/>
    </row>
    <row r="15" spans="1:13" ht="21.75" customHeight="1" x14ac:dyDescent="0.35">
      <c r="A15" s="10">
        <v>13</v>
      </c>
      <c r="B15" s="1" t="s">
        <v>43</v>
      </c>
      <c r="C15" s="9" t="s">
        <v>18</v>
      </c>
      <c r="D15" s="1" t="s">
        <v>13</v>
      </c>
      <c r="E15" s="6" t="s">
        <v>59</v>
      </c>
      <c r="F15" s="7">
        <v>9500</v>
      </c>
      <c r="G15" s="7">
        <f>306.451612903226*30</f>
        <v>9193.5483870967801</v>
      </c>
      <c r="H15" s="7"/>
      <c r="I15" s="7"/>
      <c r="J15" s="7">
        <f t="shared" si="0"/>
        <v>9193.5483870967801</v>
      </c>
      <c r="K15" s="13"/>
      <c r="L15" s="16"/>
      <c r="M15" s="15"/>
    </row>
    <row r="16" spans="1:13" ht="21.75" customHeight="1" x14ac:dyDescent="0.35">
      <c r="A16" s="10"/>
      <c r="B16" s="1" t="s">
        <v>45</v>
      </c>
      <c r="C16" s="9"/>
      <c r="D16" s="1"/>
      <c r="E16" s="6"/>
      <c r="F16" s="7">
        <f>SUM(F3:F15)</f>
        <v>142000</v>
      </c>
      <c r="G16" s="7">
        <f>SUM(G3:G15)</f>
        <v>137419.35483870964</v>
      </c>
      <c r="H16" s="7"/>
      <c r="I16" s="7"/>
      <c r="J16" s="7">
        <f t="shared" si="0"/>
        <v>137419.35483870964</v>
      </c>
    </row>
  </sheetData>
  <pageMargins left="0.16" right="0.16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A6F5-219F-4FEA-B55C-14F12A1A8284}">
  <dimension ref="A1:K6"/>
  <sheetViews>
    <sheetView workbookViewId="0">
      <selection activeCell="G15" sqref="G15"/>
    </sheetView>
  </sheetViews>
  <sheetFormatPr defaultColWidth="9" defaultRowHeight="15" x14ac:dyDescent="0.25"/>
  <cols>
    <col min="1" max="1" width="6.625" style="8" customWidth="1"/>
    <col min="2" max="2" width="12.125" style="8" customWidth="1"/>
    <col min="3" max="3" width="22.375" style="8" customWidth="1"/>
    <col min="4" max="4" width="40.75" style="8" customWidth="1"/>
    <col min="5" max="5" width="20.75" style="8" customWidth="1"/>
    <col min="6" max="6" width="13.375" style="8" customWidth="1"/>
    <col min="7" max="7" width="13.75" style="8" customWidth="1"/>
    <col min="8" max="8" width="14.875" style="8" customWidth="1"/>
    <col min="9" max="16384" width="9" style="8"/>
  </cols>
  <sheetData>
    <row r="1" spans="1:11" ht="21.75" customHeight="1" x14ac:dyDescent="0.35">
      <c r="A1" s="22"/>
      <c r="B1" s="22"/>
      <c r="C1" s="23"/>
      <c r="D1" s="23" t="s">
        <v>17</v>
      </c>
      <c r="E1" s="23"/>
      <c r="F1" s="22"/>
      <c r="G1" s="22"/>
      <c r="H1" s="22"/>
      <c r="I1" s="22"/>
    </row>
    <row r="2" spans="1:11" ht="21.75" customHeight="1" x14ac:dyDescent="0.35">
      <c r="A2" s="3" t="s">
        <v>0</v>
      </c>
      <c r="B2" s="3" t="s">
        <v>27</v>
      </c>
      <c r="C2" s="3" t="s">
        <v>1</v>
      </c>
      <c r="D2" s="3" t="s">
        <v>9</v>
      </c>
      <c r="E2" s="3" t="s">
        <v>28</v>
      </c>
      <c r="F2" s="5" t="s">
        <v>86</v>
      </c>
      <c r="G2" s="5" t="s">
        <v>87</v>
      </c>
      <c r="H2" s="12" t="s">
        <v>29</v>
      </c>
      <c r="I2" s="22"/>
    </row>
    <row r="3" spans="1:11" ht="21.75" customHeight="1" x14ac:dyDescent="0.35">
      <c r="A3" s="10" t="s">
        <v>20</v>
      </c>
      <c r="B3" s="1" t="s">
        <v>60</v>
      </c>
      <c r="C3" s="2" t="s">
        <v>6</v>
      </c>
      <c r="D3" s="1" t="s">
        <v>12</v>
      </c>
      <c r="E3" s="6" t="s">
        <v>68</v>
      </c>
      <c r="F3" s="7">
        <v>15000</v>
      </c>
      <c r="G3" s="7">
        <v>15000</v>
      </c>
      <c r="H3" s="7">
        <f>G3+F3</f>
        <v>30000</v>
      </c>
      <c r="I3" s="1">
        <f t="shared" ref="I3:I5" si="0">+H3/1000</f>
        <v>30</v>
      </c>
      <c r="J3" s="16"/>
      <c r="K3" s="14"/>
    </row>
    <row r="4" spans="1:11" ht="21.75" customHeight="1" x14ac:dyDescent="0.35">
      <c r="A4" s="10" t="s">
        <v>21</v>
      </c>
      <c r="B4" s="1" t="s">
        <v>61</v>
      </c>
      <c r="C4" s="2" t="s">
        <v>16</v>
      </c>
      <c r="D4" s="1" t="s">
        <v>12</v>
      </c>
      <c r="E4" s="6" t="s">
        <v>74</v>
      </c>
      <c r="F4" s="7">
        <v>15000</v>
      </c>
      <c r="G4" s="7">
        <v>15000</v>
      </c>
      <c r="H4" s="7">
        <f>G4+F4</f>
        <v>30000</v>
      </c>
      <c r="I4" s="1">
        <f t="shared" si="0"/>
        <v>30</v>
      </c>
      <c r="J4" s="16"/>
      <c r="K4" s="14"/>
    </row>
    <row r="5" spans="1:11" ht="21.75" customHeight="1" x14ac:dyDescent="0.35">
      <c r="A5" s="10" t="s">
        <v>22</v>
      </c>
      <c r="B5" s="1" t="s">
        <v>62</v>
      </c>
      <c r="C5" s="9" t="s">
        <v>19</v>
      </c>
      <c r="D5" s="1" t="s">
        <v>12</v>
      </c>
      <c r="E5" s="6" t="s">
        <v>75</v>
      </c>
      <c r="F5" s="7">
        <v>15000</v>
      </c>
      <c r="G5" s="7">
        <v>15000</v>
      </c>
      <c r="H5" s="7">
        <f>G5+F5</f>
        <v>30000</v>
      </c>
      <c r="I5" s="1">
        <f t="shared" si="0"/>
        <v>30</v>
      </c>
      <c r="J5" s="16"/>
      <c r="K5" s="14"/>
    </row>
    <row r="6" spans="1:11" ht="21.75" customHeight="1" x14ac:dyDescent="0.35">
      <c r="A6" s="17"/>
      <c r="B6" s="18" t="s">
        <v>73</v>
      </c>
      <c r="C6" s="19"/>
      <c r="D6" s="18"/>
      <c r="E6" s="20"/>
      <c r="F6" s="21">
        <f>SUM(F3:F5)</f>
        <v>45000</v>
      </c>
      <c r="G6" s="21">
        <f>SUM(G3:G5)</f>
        <v>45000</v>
      </c>
      <c r="H6" s="21">
        <f>SUM(H3:H5)</f>
        <v>90000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AAAA-CCCF-4CC7-863C-3534F69890C5}">
  <dimension ref="A1:M15"/>
  <sheetViews>
    <sheetView tabSelected="1" topLeftCell="B1" zoomScaleNormal="100" workbookViewId="0">
      <selection activeCell="L14" sqref="L14"/>
    </sheetView>
  </sheetViews>
  <sheetFormatPr defaultColWidth="9" defaultRowHeight="15" x14ac:dyDescent="0.25"/>
  <cols>
    <col min="1" max="1" width="6.625" style="8" customWidth="1"/>
    <col min="2" max="2" width="12.125" style="8" customWidth="1"/>
    <col min="3" max="3" width="22.375" style="8" customWidth="1"/>
    <col min="4" max="4" width="40.75" style="8" customWidth="1"/>
    <col min="5" max="5" width="20.75" style="8" customWidth="1"/>
    <col min="6" max="7" width="13" style="8" customWidth="1"/>
    <col min="8" max="8" width="13.375" style="8" customWidth="1"/>
    <col min="9" max="9" width="13.75" style="8" customWidth="1"/>
    <col min="10" max="10" width="14.875" style="8" customWidth="1"/>
    <col min="11" max="16384" width="9" style="8"/>
  </cols>
  <sheetData>
    <row r="1" spans="1:13" ht="21.75" customHeight="1" x14ac:dyDescent="0.35">
      <c r="A1" s="22"/>
      <c r="B1" s="22"/>
      <c r="C1" s="23"/>
      <c r="D1" s="23" t="s">
        <v>17</v>
      </c>
      <c r="E1" s="23"/>
      <c r="F1" s="22"/>
      <c r="G1" s="22"/>
      <c r="H1" s="22"/>
      <c r="I1" s="22"/>
      <c r="J1" s="22"/>
      <c r="K1" s="22"/>
    </row>
    <row r="2" spans="1:13" ht="21.75" customHeight="1" x14ac:dyDescent="0.35">
      <c r="A2" s="3" t="s">
        <v>0</v>
      </c>
      <c r="B2" s="3" t="s">
        <v>27</v>
      </c>
      <c r="C2" s="3" t="s">
        <v>1</v>
      </c>
      <c r="D2" s="3" t="s">
        <v>9</v>
      </c>
      <c r="E2" s="3" t="s">
        <v>28</v>
      </c>
      <c r="F2" s="5" t="s">
        <v>30</v>
      </c>
      <c r="G2" s="5" t="s">
        <v>85</v>
      </c>
      <c r="H2" s="5" t="s">
        <v>86</v>
      </c>
      <c r="I2" s="5" t="s">
        <v>87</v>
      </c>
      <c r="J2" s="12" t="s">
        <v>29</v>
      </c>
      <c r="K2" s="22"/>
    </row>
    <row r="3" spans="1:13" ht="21.75" customHeight="1" x14ac:dyDescent="0.35">
      <c r="A3" s="10" t="s">
        <v>20</v>
      </c>
      <c r="B3" s="1" t="s">
        <v>60</v>
      </c>
      <c r="C3" s="2" t="s">
        <v>6</v>
      </c>
      <c r="D3" s="1" t="s">
        <v>12</v>
      </c>
      <c r="E3" s="6" t="s">
        <v>68</v>
      </c>
      <c r="F3" s="7">
        <v>13000</v>
      </c>
      <c r="G3" s="7">
        <f>419.354838709677*30</f>
        <v>12580.645161290309</v>
      </c>
      <c r="H3" s="7">
        <v>13000</v>
      </c>
      <c r="I3" s="7">
        <v>13000</v>
      </c>
      <c r="J3" s="7">
        <f>G3+H3+I3</f>
        <v>38580.645161290311</v>
      </c>
      <c r="K3" s="1">
        <f t="shared" ref="K3" si="0">+J3/1000</f>
        <v>38.580645161290313</v>
      </c>
      <c r="L3" s="16"/>
      <c r="M3" s="14"/>
    </row>
    <row r="4" spans="1:13" ht="21.75" customHeight="1" x14ac:dyDescent="0.35">
      <c r="A4" s="10" t="s">
        <v>21</v>
      </c>
      <c r="B4" s="1" t="s">
        <v>61</v>
      </c>
      <c r="C4" s="2" t="s">
        <v>16</v>
      </c>
      <c r="D4" s="1" t="s">
        <v>12</v>
      </c>
      <c r="E4" s="6" t="s">
        <v>74</v>
      </c>
      <c r="F4" s="7">
        <v>12000</v>
      </c>
      <c r="G4" s="7">
        <f>12000*30/31</f>
        <v>11612.903225806451</v>
      </c>
      <c r="H4" s="7">
        <v>12000</v>
      </c>
      <c r="I4" s="7">
        <v>12000</v>
      </c>
      <c r="J4" s="7">
        <f>G4+H4+I4</f>
        <v>35612.903225806454</v>
      </c>
      <c r="K4" s="1">
        <f t="shared" ref="K4:K14" si="1">+J4/1000</f>
        <v>35.612903225806456</v>
      </c>
      <c r="L4" s="16"/>
      <c r="M4" s="14"/>
    </row>
    <row r="5" spans="1:13" ht="21.75" customHeight="1" x14ac:dyDescent="0.35">
      <c r="A5" s="10" t="s">
        <v>22</v>
      </c>
      <c r="B5" s="1" t="s">
        <v>62</v>
      </c>
      <c r="C5" s="9" t="s">
        <v>19</v>
      </c>
      <c r="D5" s="1" t="s">
        <v>12</v>
      </c>
      <c r="E5" s="6" t="s">
        <v>75</v>
      </c>
      <c r="F5" s="7">
        <v>12000</v>
      </c>
      <c r="G5" s="7">
        <f>12000*30/31</f>
        <v>11612.903225806451</v>
      </c>
      <c r="H5" s="7">
        <v>12000</v>
      </c>
      <c r="I5" s="7">
        <v>12000</v>
      </c>
      <c r="J5" s="7">
        <f>G5+H5+I5</f>
        <v>35612.903225806454</v>
      </c>
      <c r="K5" s="1">
        <f t="shared" si="1"/>
        <v>35.612903225806456</v>
      </c>
      <c r="L5" s="16"/>
      <c r="M5" s="14"/>
    </row>
    <row r="6" spans="1:13" ht="21.75" customHeight="1" x14ac:dyDescent="0.35">
      <c r="A6" s="10" t="s">
        <v>23</v>
      </c>
      <c r="B6" s="1" t="s">
        <v>63</v>
      </c>
      <c r="C6" s="9" t="s">
        <v>18</v>
      </c>
      <c r="D6" s="1" t="s">
        <v>13</v>
      </c>
      <c r="E6" s="6" t="s">
        <v>76</v>
      </c>
      <c r="F6" s="7">
        <v>9500</v>
      </c>
      <c r="G6" s="7">
        <f>9500*30/31</f>
        <v>9193.5483870967746</v>
      </c>
      <c r="H6" s="7">
        <v>9500</v>
      </c>
      <c r="I6" s="7">
        <v>9500</v>
      </c>
      <c r="J6" s="7">
        <f>G6+H6+I6</f>
        <v>28193.548387096773</v>
      </c>
      <c r="K6" s="1">
        <f t="shared" si="1"/>
        <v>28.193548387096772</v>
      </c>
      <c r="L6" s="16"/>
      <c r="M6" s="14"/>
    </row>
    <row r="7" spans="1:13" ht="21.75" customHeight="1" x14ac:dyDescent="0.35">
      <c r="A7" s="10" t="s">
        <v>24</v>
      </c>
      <c r="B7" s="1" t="s">
        <v>64</v>
      </c>
      <c r="C7" s="2" t="s">
        <v>15</v>
      </c>
      <c r="D7" s="1" t="s">
        <v>12</v>
      </c>
      <c r="E7" s="6" t="s">
        <v>77</v>
      </c>
      <c r="F7" s="7">
        <v>12000</v>
      </c>
      <c r="G7" s="7">
        <f>12000*30/31</f>
        <v>11612.903225806451</v>
      </c>
      <c r="H7" s="7">
        <v>12000</v>
      </c>
      <c r="I7" s="7">
        <v>12000</v>
      </c>
      <c r="J7" s="7">
        <f>G7+H7+I7</f>
        <v>35612.903225806454</v>
      </c>
      <c r="K7" s="1">
        <f t="shared" si="1"/>
        <v>35.612903225806456</v>
      </c>
      <c r="L7" s="16"/>
      <c r="M7" s="14"/>
    </row>
    <row r="8" spans="1:13" ht="21.75" customHeight="1" x14ac:dyDescent="0.35">
      <c r="A8" s="10" t="s">
        <v>25</v>
      </c>
      <c r="B8" s="1" t="s">
        <v>65</v>
      </c>
      <c r="C8" s="2" t="s">
        <v>2</v>
      </c>
      <c r="D8" s="1" t="s">
        <v>11</v>
      </c>
      <c r="E8" s="6" t="s">
        <v>78</v>
      </c>
      <c r="F8" s="7">
        <v>10500</v>
      </c>
      <c r="G8" s="7">
        <f>10500*30/31</f>
        <v>10161.290322580646</v>
      </c>
      <c r="H8" s="7">
        <v>10500</v>
      </c>
      <c r="I8" s="7">
        <v>10500</v>
      </c>
      <c r="J8" s="7">
        <f t="shared" ref="J8:J12" si="2">G8+H8+I8</f>
        <v>31161.290322580644</v>
      </c>
      <c r="K8" s="1">
        <f t="shared" si="1"/>
        <v>31.161290322580644</v>
      </c>
      <c r="L8" s="16"/>
      <c r="M8" s="14"/>
    </row>
    <row r="9" spans="1:13" ht="21.75" customHeight="1" x14ac:dyDescent="0.35">
      <c r="A9" s="10" t="s">
        <v>26</v>
      </c>
      <c r="B9" s="1" t="s">
        <v>66</v>
      </c>
      <c r="C9" s="2" t="s">
        <v>3</v>
      </c>
      <c r="D9" s="1" t="s">
        <v>11</v>
      </c>
      <c r="E9" s="6" t="s">
        <v>79</v>
      </c>
      <c r="F9" s="7">
        <v>10500</v>
      </c>
      <c r="G9" s="7">
        <f>10500*30/31</f>
        <v>10161.290322580646</v>
      </c>
      <c r="H9" s="7">
        <v>10500</v>
      </c>
      <c r="I9" s="7">
        <v>10500</v>
      </c>
      <c r="J9" s="7">
        <f t="shared" si="2"/>
        <v>31161.290322580644</v>
      </c>
      <c r="K9" s="1">
        <f t="shared" si="1"/>
        <v>31.161290322580644</v>
      </c>
      <c r="L9" s="16"/>
      <c r="M9" s="14"/>
    </row>
    <row r="10" spans="1:13" ht="21.75" customHeight="1" x14ac:dyDescent="0.35">
      <c r="A10" s="10">
        <v>8</v>
      </c>
      <c r="B10" s="1" t="s">
        <v>67</v>
      </c>
      <c r="C10" s="2" t="s">
        <v>4</v>
      </c>
      <c r="D10" s="1" t="s">
        <v>11</v>
      </c>
      <c r="E10" s="6" t="s">
        <v>80</v>
      </c>
      <c r="F10" s="7">
        <v>9500</v>
      </c>
      <c r="G10" s="7">
        <f>9500*30/31</f>
        <v>9193.5483870967746</v>
      </c>
      <c r="H10" s="7">
        <v>9500</v>
      </c>
      <c r="I10" s="7">
        <v>9500</v>
      </c>
      <c r="J10" s="7">
        <f t="shared" si="2"/>
        <v>28193.548387096773</v>
      </c>
      <c r="K10" s="1">
        <f t="shared" si="1"/>
        <v>28.193548387096772</v>
      </c>
      <c r="L10" s="16"/>
      <c r="M10" s="14"/>
    </row>
    <row r="11" spans="1:13" ht="23.25" customHeight="1" x14ac:dyDescent="0.35">
      <c r="A11" s="10">
        <v>9</v>
      </c>
      <c r="B11" s="1" t="s">
        <v>69</v>
      </c>
      <c r="C11" s="2" t="s">
        <v>5</v>
      </c>
      <c r="D11" s="1" t="s">
        <v>11</v>
      </c>
      <c r="E11" s="6" t="s">
        <v>81</v>
      </c>
      <c r="F11" s="7">
        <v>9500</v>
      </c>
      <c r="G11" s="7">
        <f>9500*30/31</f>
        <v>9193.5483870967746</v>
      </c>
      <c r="H11" s="7">
        <v>9500</v>
      </c>
      <c r="I11" s="7">
        <v>9500</v>
      </c>
      <c r="J11" s="7">
        <f t="shared" si="2"/>
        <v>28193.548387096773</v>
      </c>
      <c r="K11" s="1">
        <f t="shared" si="1"/>
        <v>28.193548387096772</v>
      </c>
      <c r="L11" s="16"/>
      <c r="M11" s="14"/>
    </row>
    <row r="12" spans="1:13" ht="21.75" customHeight="1" x14ac:dyDescent="0.35">
      <c r="A12" s="10">
        <v>10</v>
      </c>
      <c r="B12" s="1" t="s">
        <v>70</v>
      </c>
      <c r="C12" s="2" t="s">
        <v>7</v>
      </c>
      <c r="D12" s="1" t="s">
        <v>11</v>
      </c>
      <c r="E12" s="6" t="s">
        <v>82</v>
      </c>
      <c r="F12" s="7">
        <v>9500</v>
      </c>
      <c r="G12" s="7">
        <f>9500*30/31</f>
        <v>9193.5483870967746</v>
      </c>
      <c r="H12" s="7">
        <v>9500</v>
      </c>
      <c r="I12" s="7">
        <v>9500</v>
      </c>
      <c r="J12" s="7">
        <f t="shared" si="2"/>
        <v>28193.548387096773</v>
      </c>
      <c r="K12" s="1">
        <f t="shared" si="1"/>
        <v>28.193548387096772</v>
      </c>
      <c r="L12" s="16"/>
      <c r="M12" s="14"/>
    </row>
    <row r="13" spans="1:13" ht="21.75" customHeight="1" x14ac:dyDescent="0.35">
      <c r="A13" s="10">
        <v>11</v>
      </c>
      <c r="B13" s="1" t="s">
        <v>71</v>
      </c>
      <c r="C13" s="2" t="s">
        <v>14</v>
      </c>
      <c r="D13" s="1" t="s">
        <v>10</v>
      </c>
      <c r="E13" s="6" t="s">
        <v>83</v>
      </c>
      <c r="F13" s="7">
        <v>10000</v>
      </c>
      <c r="G13" s="7">
        <f>10000*30/31</f>
        <v>9677.4193548387102</v>
      </c>
      <c r="H13" s="7">
        <v>10000</v>
      </c>
      <c r="I13" s="7">
        <v>10000</v>
      </c>
      <c r="J13" s="7">
        <f>G13+H13+I13</f>
        <v>29677.419354838712</v>
      </c>
      <c r="K13" s="1">
        <f t="shared" si="1"/>
        <v>29.677419354838712</v>
      </c>
      <c r="L13" s="16"/>
      <c r="M13" s="15"/>
    </row>
    <row r="14" spans="1:13" ht="21.75" customHeight="1" x14ac:dyDescent="0.35">
      <c r="A14" s="10">
        <v>12</v>
      </c>
      <c r="B14" s="1" t="s">
        <v>72</v>
      </c>
      <c r="C14" s="2" t="s">
        <v>8</v>
      </c>
      <c r="D14" s="1" t="s">
        <v>10</v>
      </c>
      <c r="E14" s="6" t="s">
        <v>84</v>
      </c>
      <c r="F14" s="7">
        <v>12000</v>
      </c>
      <c r="G14" s="7">
        <f>12000*30/31</f>
        <v>11612.903225806451</v>
      </c>
      <c r="H14" s="7">
        <v>12000</v>
      </c>
      <c r="I14" s="7">
        <v>12000</v>
      </c>
      <c r="J14" s="7">
        <f>G14+H14+I14</f>
        <v>35612.903225806454</v>
      </c>
      <c r="K14" s="1">
        <f t="shared" si="1"/>
        <v>35.612903225806456</v>
      </c>
      <c r="L14" s="16"/>
      <c r="M14" s="15"/>
    </row>
    <row r="15" spans="1:13" ht="21.75" customHeight="1" x14ac:dyDescent="0.35">
      <c r="A15" s="17"/>
      <c r="B15" s="18" t="s">
        <v>73</v>
      </c>
      <c r="C15" s="19" t="s">
        <v>88</v>
      </c>
      <c r="D15" s="18" t="s">
        <v>89</v>
      </c>
      <c r="E15" s="20"/>
      <c r="F15" s="21">
        <f>SUM(F3:F14)</f>
        <v>130000</v>
      </c>
      <c r="G15" s="21">
        <f>SUM(G3:G14)</f>
        <v>125806.45161290323</v>
      </c>
      <c r="H15" s="21">
        <f>SUM(H3:H14)</f>
        <v>130000</v>
      </c>
      <c r="I15" s="21">
        <f>SUM(I3:I14)</f>
        <v>130000</v>
      </c>
      <c r="J15" s="21">
        <f>G15+H15+I15</f>
        <v>385806.45161290321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วางฎีกา</vt:lpstr>
      <vt:lpstr>ปรับชึ้นป.ตรี</vt:lpstr>
      <vt:lpstr>2 ม.ค. - 31 มี.ค. 67</vt:lpstr>
      <vt:lpstr>'2 ม.ค. - 31 มี.ค. 67'!Print_Area</vt:lpstr>
      <vt:lpstr>วางฎีกา!Print_Area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patsinee_wa</dc:creator>
  <cp:lastModifiedBy>arthit anonsai</cp:lastModifiedBy>
  <cp:lastPrinted>2024-02-16T08:24:53Z</cp:lastPrinted>
  <dcterms:created xsi:type="dcterms:W3CDTF">2019-10-30T01:46:39Z</dcterms:created>
  <dcterms:modified xsi:type="dcterms:W3CDTF">2024-03-12T07:37:31Z</dcterms:modified>
</cp:coreProperties>
</file>