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ACATALOG_67\"/>
    </mc:Choice>
  </mc:AlternateContent>
  <xr:revisionPtr revIDLastSave="0" documentId="13_ncr:1_{AC1E83CF-7C7F-482B-A0B4-EC01B1D7AB1C}" xr6:coauthVersionLast="47" xr6:coauthVersionMax="47" xr10:uidLastSave="{00000000-0000-0000-0000-000000000000}"/>
  <bookViews>
    <workbookView xWindow="-120" yWindow="-120" windowWidth="29040" windowHeight="15840" xr2:uid="{F6E408CA-7C23-4E7B-BA84-57DA45226AE4}"/>
  </bookViews>
  <sheets>
    <sheet name="มูลค่านำเข้า_ส่งออก" sheetId="1" r:id="rId1"/>
    <sheet name="ขาดดุล_เกินดุล (รายเดือน)" sheetId="2" r:id="rId2"/>
  </sheets>
  <definedNames>
    <definedName name="_xlnm._FilterDatabase" localSheetId="1" hidden="1">'ขาดดุล_เกินดุล (รายเดือน)'!$A$7:$AG$20</definedName>
    <definedName name="_xlnm._FilterDatabase" localSheetId="0" hidden="1">มูลค่านำเข้า_ส่งออก!$A$7:$AG$60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" l="1"/>
  <c r="E55" i="1"/>
  <c r="E58" i="1"/>
  <c r="T22" i="2"/>
  <c r="J22" i="2"/>
  <c r="K22" i="2"/>
  <c r="D22" i="2" s="1"/>
  <c r="L22" i="2"/>
  <c r="B22" i="2" s="1"/>
  <c r="M22" i="2"/>
  <c r="N22" i="2"/>
  <c r="O22" i="2"/>
  <c r="P22" i="2"/>
  <c r="Q22" i="2"/>
  <c r="R22" i="2"/>
  <c r="S22" i="2"/>
  <c r="C20" i="2"/>
  <c r="G20" i="2"/>
  <c r="G23" i="2"/>
  <c r="E23" i="2"/>
  <c r="E19" i="2"/>
  <c r="D19" i="2"/>
  <c r="C19" i="2"/>
  <c r="F18" i="2"/>
  <c r="D18" i="2"/>
  <c r="B18" i="2"/>
  <c r="F17" i="2"/>
  <c r="D17" i="2"/>
  <c r="B17" i="2"/>
  <c r="F16" i="2"/>
  <c r="D16" i="2"/>
  <c r="B16" i="2"/>
  <c r="F15" i="2"/>
  <c r="D15" i="2"/>
  <c r="B15" i="2"/>
  <c r="F14" i="2"/>
  <c r="E14" i="2"/>
  <c r="D14" i="2"/>
  <c r="F13" i="2"/>
  <c r="D13" i="2"/>
  <c r="B13" i="2"/>
  <c r="F12" i="2"/>
  <c r="D12" i="2"/>
  <c r="B12" i="2"/>
  <c r="F11" i="2"/>
  <c r="D11" i="2"/>
  <c r="B11" i="2"/>
  <c r="D10" i="2"/>
  <c r="C10" i="2"/>
  <c r="B10" i="2"/>
  <c r="B20" i="2" s="1"/>
  <c r="G9" i="2"/>
  <c r="F9" i="2"/>
  <c r="E9" i="2"/>
  <c r="E20" i="2" s="1"/>
  <c r="F8" i="2"/>
  <c r="F20" i="2" s="1"/>
  <c r="D8" i="2"/>
  <c r="D20" i="2" s="1"/>
  <c r="B8" i="2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AD56" i="1"/>
  <c r="AD59" i="1" s="1"/>
  <c r="AC56" i="1"/>
  <c r="AC59" i="1" s="1"/>
  <c r="AB56" i="1"/>
  <c r="AB59" i="1" s="1"/>
  <c r="AA56" i="1"/>
  <c r="AA59" i="1" s="1"/>
  <c r="Z56" i="1"/>
  <c r="Z59" i="1" s="1"/>
  <c r="Y56" i="1"/>
  <c r="Y59" i="1" s="1"/>
  <c r="X56" i="1"/>
  <c r="X59" i="1" s="1"/>
  <c r="W56" i="1"/>
  <c r="W59" i="1" s="1"/>
  <c r="V56" i="1"/>
  <c r="V59" i="1" s="1"/>
  <c r="U56" i="1"/>
  <c r="U59" i="1" s="1"/>
  <c r="T56" i="1"/>
  <c r="T59" i="1" s="1"/>
  <c r="S56" i="1"/>
  <c r="S59" i="1" s="1"/>
  <c r="R56" i="1"/>
  <c r="R59" i="1" s="1"/>
  <c r="Q56" i="1"/>
  <c r="Q59" i="1" s="1"/>
  <c r="P56" i="1"/>
  <c r="P59" i="1" s="1"/>
  <c r="O56" i="1"/>
  <c r="O59" i="1" s="1"/>
  <c r="N56" i="1"/>
  <c r="N59" i="1" s="1"/>
  <c r="M56" i="1"/>
  <c r="M59" i="1" s="1"/>
  <c r="L56" i="1"/>
  <c r="L59" i="1" s="1"/>
  <c r="K56" i="1"/>
  <c r="K59" i="1" s="1"/>
  <c r="J56" i="1"/>
  <c r="J59" i="1" s="1"/>
  <c r="I56" i="1"/>
  <c r="I59" i="1" s="1"/>
  <c r="H56" i="1"/>
  <c r="G56" i="1"/>
  <c r="G59" i="1" s="1"/>
  <c r="F55" i="1"/>
  <c r="F54" i="1"/>
  <c r="E54" i="1"/>
  <c r="F53" i="1"/>
  <c r="E53" i="1"/>
  <c r="F52" i="1"/>
  <c r="E52" i="1"/>
  <c r="F51" i="1"/>
  <c r="E51" i="1"/>
  <c r="F50" i="1"/>
  <c r="E50" i="1"/>
  <c r="F49" i="1"/>
  <c r="E49" i="1"/>
  <c r="F48" i="1"/>
  <c r="E48" i="1"/>
  <c r="F47" i="1"/>
  <c r="E47" i="1"/>
  <c r="F46" i="1"/>
  <c r="E46" i="1"/>
  <c r="F45" i="1"/>
  <c r="E45" i="1"/>
  <c r="F44" i="1"/>
  <c r="E44" i="1"/>
  <c r="F43" i="1"/>
  <c r="E43" i="1"/>
  <c r="F42" i="1"/>
  <c r="E42" i="1"/>
  <c r="F41" i="1"/>
  <c r="E41" i="1"/>
  <c r="F40" i="1"/>
  <c r="E40" i="1"/>
  <c r="E39" i="1"/>
  <c r="E38" i="1"/>
  <c r="F36" i="1"/>
  <c r="E36" i="1"/>
  <c r="F35" i="1"/>
  <c r="E35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AD22" i="1"/>
  <c r="AC22" i="1"/>
  <c r="AB22" i="1"/>
  <c r="AA22" i="1"/>
  <c r="Z22" i="1"/>
  <c r="Y22" i="1"/>
  <c r="X22" i="1"/>
  <c r="W22" i="1"/>
  <c r="W60" i="1" s="1"/>
  <c r="V22" i="1"/>
  <c r="U22" i="1"/>
  <c r="T22" i="1"/>
  <c r="S22" i="1"/>
  <c r="R22" i="1"/>
  <c r="Q22" i="1"/>
  <c r="P22" i="1"/>
  <c r="O22" i="1"/>
  <c r="O60" i="1" s="1"/>
  <c r="N22" i="1"/>
  <c r="M22" i="1"/>
  <c r="L22" i="1"/>
  <c r="K22" i="1"/>
  <c r="J22" i="1"/>
  <c r="I22" i="1"/>
  <c r="H22" i="1"/>
  <c r="G22" i="1"/>
  <c r="G60" i="1" s="1"/>
  <c r="AD21" i="1"/>
  <c r="AD58" i="1" s="1"/>
  <c r="AC21" i="1"/>
  <c r="AB21" i="1"/>
  <c r="AA21" i="1"/>
  <c r="Z21" i="1"/>
  <c r="Y21" i="1"/>
  <c r="Y58" i="1" s="1"/>
  <c r="X21" i="1"/>
  <c r="W21" i="1"/>
  <c r="V21" i="1"/>
  <c r="V58" i="1" s="1"/>
  <c r="U21" i="1"/>
  <c r="T21" i="1"/>
  <c r="S21" i="1"/>
  <c r="S58" i="1" s="1"/>
  <c r="R21" i="1"/>
  <c r="R58" i="1" s="1"/>
  <c r="Q21" i="1"/>
  <c r="P21" i="1"/>
  <c r="P58" i="1" s="1"/>
  <c r="O21" i="1"/>
  <c r="O58" i="1" s="1"/>
  <c r="N21" i="1"/>
  <c r="N58" i="1" s="1"/>
  <c r="M21" i="1"/>
  <c r="L21" i="1"/>
  <c r="K21" i="1"/>
  <c r="K58" i="1" s="1"/>
  <c r="J21" i="1"/>
  <c r="J58" i="1" s="1"/>
  <c r="I21" i="1"/>
  <c r="I58" i="1" s="1"/>
  <c r="H21" i="1"/>
  <c r="H58" i="1" s="1"/>
  <c r="G21" i="1"/>
  <c r="G58" i="1" s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9" i="1"/>
  <c r="F8" i="1"/>
  <c r="W58" i="1" l="1"/>
  <c r="X58" i="1"/>
  <c r="AD60" i="1"/>
  <c r="C47" i="1"/>
  <c r="Q58" i="1"/>
  <c r="V60" i="1"/>
  <c r="C51" i="1"/>
  <c r="N60" i="1"/>
  <c r="C12" i="1"/>
  <c r="D18" i="1"/>
  <c r="C29" i="1"/>
  <c r="D17" i="1"/>
  <c r="D43" i="1"/>
  <c r="D9" i="1"/>
  <c r="C36" i="1"/>
  <c r="C41" i="1"/>
  <c r="C45" i="1"/>
  <c r="C53" i="1"/>
  <c r="C35" i="1"/>
  <c r="C40" i="1"/>
  <c r="C44" i="1"/>
  <c r="D48" i="1"/>
  <c r="C19" i="1"/>
  <c r="C30" i="1"/>
  <c r="D50" i="1"/>
  <c r="C54" i="1"/>
  <c r="C20" i="1"/>
  <c r="C13" i="1"/>
  <c r="C55" i="1"/>
  <c r="D52" i="1"/>
  <c r="C27" i="1"/>
  <c r="E56" i="1"/>
  <c r="F57" i="1"/>
  <c r="C15" i="1"/>
  <c r="U58" i="1"/>
  <c r="AC58" i="1"/>
  <c r="D42" i="1"/>
  <c r="AA58" i="1"/>
  <c r="K60" i="1"/>
  <c r="S60" i="1"/>
  <c r="AA60" i="1"/>
  <c r="C26" i="1"/>
  <c r="E32" i="1"/>
  <c r="P60" i="1"/>
  <c r="D8" i="1"/>
  <c r="C16" i="1"/>
  <c r="L58" i="1"/>
  <c r="T58" i="1"/>
  <c r="AB58" i="1"/>
  <c r="L60" i="1"/>
  <c r="T60" i="1"/>
  <c r="AB60" i="1"/>
  <c r="D31" i="1"/>
  <c r="M60" i="1"/>
  <c r="U60" i="1"/>
  <c r="AC60" i="1"/>
  <c r="F33" i="1"/>
  <c r="E57" i="1"/>
  <c r="H59" i="1"/>
  <c r="E59" i="1" s="1"/>
  <c r="C24" i="1"/>
  <c r="H60" i="1"/>
  <c r="C49" i="1"/>
  <c r="C14" i="1"/>
  <c r="I60" i="1"/>
  <c r="Q60" i="1"/>
  <c r="Y60" i="1"/>
  <c r="C28" i="1"/>
  <c r="E33" i="1"/>
  <c r="C39" i="1"/>
  <c r="C46" i="1"/>
  <c r="X60" i="1"/>
  <c r="C11" i="1"/>
  <c r="Z58" i="1"/>
  <c r="J60" i="1"/>
  <c r="R60" i="1"/>
  <c r="Z60" i="1"/>
  <c r="C25" i="1"/>
  <c r="F59" i="1"/>
  <c r="F32" i="1"/>
  <c r="E21" i="1"/>
  <c r="F21" i="1"/>
  <c r="C38" i="1"/>
  <c r="F56" i="1"/>
  <c r="M58" i="1"/>
  <c r="E22" i="1"/>
  <c r="F22" i="1"/>
  <c r="C57" i="1" l="1"/>
  <c r="C32" i="1"/>
  <c r="E60" i="1"/>
  <c r="F58" i="1"/>
  <c r="F60" i="1"/>
  <c r="C56" i="1"/>
  <c r="C21" i="1"/>
  <c r="C22" i="1"/>
  <c r="C59" i="1"/>
  <c r="C33" i="1"/>
  <c r="C60" i="1" l="1"/>
  <c r="C58" i="1"/>
</calcChain>
</file>

<file path=xl/sharedStrings.xml><?xml version="1.0" encoding="utf-8"?>
<sst xmlns="http://schemas.openxmlformats.org/spreadsheetml/2006/main" count="208" uniqueCount="96">
  <si>
    <t>ประเภท</t>
  </si>
  <si>
    <t>ขาดดุล</t>
  </si>
  <si>
    <t>เกินดุล</t>
  </si>
  <si>
    <t>รวมนำเข้า</t>
  </si>
  <si>
    <t>รวมส่งออก</t>
  </si>
  <si>
    <t>มูลค่าการนำเข้ารังไหม เส้นไหม ผ้าทอ และผลิตภัณฑ์ไหม (ม.ค.-ธ.ค. 2566)</t>
  </si>
  <si>
    <t>มูลค่าการส่งออกรังไหม เส้นไหม ผ้าทอ และผลิตภัณฑ์ไหม (ม.ค.-ธ.ค. 2566)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</si>
  <si>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</si>
  <si>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</si>
  <si>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</si>
  <si>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</si>
  <si>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</si>
  <si>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</si>
  <si>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</si>
  <si>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</si>
  <si>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</si>
  <si>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</si>
  <si>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</si>
  <si>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</si>
  <si>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 xml:space="preserve">  รังไหม</t>
  </si>
  <si>
    <t>50010000
รังไหมที่เหมาะกับการสาวไหม</t>
  </si>
  <si>
    <t>ปริมาณ (กิโลกรัม)</t>
  </si>
  <si>
    <t>มูลค่า (บาท)</t>
  </si>
  <si>
    <t xml:space="preserve">เส้นไหม </t>
  </si>
  <si>
    <t>ผ้าทอ</t>
  </si>
  <si>
    <t>ผลิตภัณฑ์ไหม (กิโลกรัม)</t>
  </si>
  <si>
    <t>ผลิตภัณฑ์ไหม (ชิ้น)</t>
  </si>
  <si>
    <t>ปริมาณ (ชิ้น)</t>
  </si>
  <si>
    <t xml:space="preserve">ที่มา : กรมศุลการกร ประมวลผลโดยกลุ่มเศรษฐกิจการตลาด สำนักพัฒนาและถ่ายทอดเทคโนโลยีหม่อนไหม กรมหม่อนไหม </t>
  </si>
  <si>
    <t xml:space="preserve">ข้อมูลปี 2566 (มกราคม - มิถุนายน) แก้ไขล่าสุด วันที่ 18 ธันวาคม 2566 </t>
  </si>
  <si>
    <t>มูลค่าการนำเข้า - ส่งออก รังไหม เส้นไหม ผ้าทอ และผลิตภัณฑ์ไหม (ม.ค.-ธ.ค. 2566)</t>
  </si>
  <si>
    <t>หน่วย : บาท</t>
  </si>
  <si>
    <t>เดือน</t>
  </si>
  <si>
    <t xml:space="preserve">  รังไหม (กิโลกรัม)</t>
  </si>
  <si>
    <t>เส้นไหม  (กิโลกรัม)</t>
  </si>
  <si>
    <t>ผ้าทอ (กิโลกรัม)</t>
  </si>
  <si>
    <t>มูลค่านำเข้ารวม รังไหม เส้นไหม ผ้าทอ 
และผลิตภัณฑ์จากไหม ทั้งหมด</t>
  </si>
  <si>
    <t>ปริมาณ 
(กิโลกรัม)</t>
  </si>
  <si>
    <t>ปริมาณ 
(ชิ้น)</t>
  </si>
  <si>
    <t xml:space="preserve">มูลค่า </t>
  </si>
  <si>
    <t>ปริมาณ</t>
  </si>
  <si>
    <t xml:space="preserve"> </t>
  </si>
  <si>
    <t>มูลค่ารวม เส้นไหม</t>
  </si>
  <si>
    <t>มูลค่ารวม ผ้าทอ</t>
  </si>
  <si>
    <t>มูลค่ารวม ผลิตภัณฑ์ไหม (ชื้น)</t>
  </si>
  <si>
    <t>มูลค่ารวม รังไหม เส้นไหม ผ้าทอ และผลิตภัณฑ์จากไหม ทั้งหมด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</si>
  <si>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</si>
  <si>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</si>
  <si>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</si>
  <si>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</si>
  <si>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</si>
  <si>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</si>
  <si>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</si>
  <si>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</si>
  <si>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</si>
  <si>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</si>
  <si>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</si>
  <si>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</si>
  <si>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</si>
  <si>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</si>
  <si>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</si>
  <si>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</si>
  <si>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</si>
  <si>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</si>
  <si>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</si>
  <si>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</si>
  <si>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</si>
  <si>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</si>
  <si>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</si>
  <si>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</si>
  <si>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(2)=(4-3)</t>
  </si>
  <si>
    <t>(1)=(4-3)</t>
  </si>
  <si>
    <t>(3)=∑(5_16)</t>
  </si>
  <si>
    <t>(4)=∑(17_28)</t>
  </si>
  <si>
    <r>
      <rPr>
        <b/>
        <sz val="20"/>
        <rFont val="TH SarabunPSK"/>
        <family val="2"/>
      </rPr>
      <t>50020000</t>
    </r>
    <r>
      <rPr>
        <sz val="20"/>
        <rFont val="TH SarabunPSK"/>
        <family val="2"/>
      </rPr>
      <t xml:space="preserve">
ไหมดิบ (ยังไม่เข้าเกลียว)</t>
    </r>
  </si>
  <si>
    <r>
      <rPr>
        <b/>
        <sz val="20"/>
        <rFont val="TH SarabunPSK"/>
        <family val="2"/>
      </rPr>
      <t>50030000</t>
    </r>
    <r>
      <rPr>
        <sz val="20"/>
        <rFont val="TH SarabunPSK"/>
        <family val="2"/>
      </rPr>
      <t xml:space="preserve">
เศษไหม (รวมถึงรังไหมที่ไม่เหมาะกับการสาวไหม เศษด้ายไหม และกลุ่มใยที่สางด้วยวัตถุที่ทำด้วยไหม)</t>
    </r>
  </si>
  <si>
    <r>
      <rPr>
        <b/>
        <sz val="20"/>
        <rFont val="TH SarabunPSK"/>
        <family val="2"/>
      </rPr>
      <t>50040000</t>
    </r>
    <r>
      <rPr>
        <sz val="20"/>
        <rFont val="TH SarabunPSK"/>
        <family val="2"/>
      </rPr>
      <t xml:space="preserve">
ด้ายไหม (นอกจากด้ายที่ปั่นจากเส้นไหม ) ไม่ได้จัดทำเพื่อการขายปลีก</t>
    </r>
  </si>
  <si>
    <r>
      <rPr>
        <b/>
        <sz val="20"/>
        <rFont val="TH SarabunPSK"/>
        <family val="2"/>
      </rPr>
      <t>50050000</t>
    </r>
    <r>
      <rPr>
        <sz val="20"/>
        <rFont val="TH SarabunPSK"/>
        <family val="2"/>
      </rPr>
      <t xml:space="preserve">
ด้ายที่ปั่นจากเศษไหม ไม่ได้จัดทำขึ้นเพื่อการขายปลีก</t>
    </r>
  </si>
  <si>
    <r>
      <rPr>
        <b/>
        <sz val="20"/>
        <rFont val="TH SarabunPSK"/>
        <family val="2"/>
      </rPr>
      <t>50060000</t>
    </r>
    <r>
      <rPr>
        <sz val="20"/>
        <rFont val="TH SarabunPSK"/>
        <family val="2"/>
      </rPr>
      <t xml:space="preserve">
ด้ายไหมและด้ายที่ปั่นจากเศษไหม จัดทำขึ้นเพื่อการขายปลีก รวมทั้งดักแด้ไหม</t>
    </r>
  </si>
  <si>
    <r>
      <rPr>
        <b/>
        <sz val="20"/>
        <rFont val="TH SarabunPSK"/>
        <family val="2"/>
      </rPr>
      <t>5007</t>
    </r>
    <r>
      <rPr>
        <sz val="20"/>
        <rFont val="TH SarabunPSK"/>
        <family val="2"/>
      </rPr>
      <t xml:space="preserve">
ผ้าทอ ทำด้วยไหมหรือเศษไหม</t>
    </r>
  </si>
  <si>
    <r>
      <rPr>
        <b/>
        <sz val="20"/>
        <rFont val="TH SarabunPSK"/>
        <family val="2"/>
      </rPr>
      <t>56049010</t>
    </r>
    <r>
      <rPr>
        <sz val="20"/>
        <rFont val="TH SarabunPSK"/>
        <family val="2"/>
      </rPr>
      <t xml:space="preserve">
ด้ายสิ่งทออื่น ๆ เอ็นเทียมทำด้วยด้ายไหม</t>
    </r>
  </si>
  <si>
    <r>
      <rPr>
        <b/>
        <sz val="20"/>
        <rFont val="TH SarabunPSK"/>
        <family val="2"/>
      </rPr>
      <t xml:space="preserve">58061010 </t>
    </r>
    <r>
      <rPr>
        <sz val="20"/>
        <rFont val="TH SarabunPSK"/>
        <family val="2"/>
      </rPr>
      <t xml:space="preserve">
ผ้าทอหน้าแคบแบบมีขน ทำด้วยไหม</t>
    </r>
  </si>
  <si>
    <r>
      <rPr>
        <b/>
        <sz val="20"/>
        <rFont val="TH SarabunPSK"/>
        <family val="2"/>
      </rPr>
      <t xml:space="preserve">58063910 </t>
    </r>
    <r>
      <rPr>
        <sz val="20"/>
        <rFont val="TH SarabunPSK"/>
        <family val="2"/>
      </rPr>
      <t xml:space="preserve">
ผ้าทอหน้าแคบอื่น ๆ ทำด้วยวัตถุทออื่นๆ ไม่รวมฝ้าย เส้นใยประดิษฐ์ ทำด้วยไหม</t>
    </r>
  </si>
  <si>
    <r>
      <t xml:space="preserve">621510
</t>
    </r>
    <r>
      <rPr>
        <sz val="20"/>
        <rFont val="TH SarabunPSK"/>
        <family val="2"/>
      </rPr>
      <t>ผ้าผูกคอ ผ้าผูกคอหูกระต่ายและผ้าผูกคอแบบกราวัต ทำด้วยไหมหรือเศษไหม</t>
    </r>
  </si>
  <si>
    <r>
      <rPr>
        <b/>
        <sz val="20"/>
        <rFont val="TH SarabunPSK"/>
        <family val="2"/>
      </rPr>
      <t xml:space="preserve">61033910 </t>
    </r>
    <r>
      <rPr>
        <sz val="20"/>
        <rFont val="TH SarabunPSK"/>
        <family val="2"/>
      </rPr>
      <t xml:space="preserve">
เสื้อแจ็กเก็ตและเสื้อเบลเซอร์ของบุรุษหรือเด็กชาย ทาด้วยป่านรามี ลินิน หรือไหม</t>
    </r>
  </si>
  <si>
    <r>
      <rPr>
        <b/>
        <sz val="20"/>
        <rFont val="TH SarabunPSK"/>
        <family val="2"/>
      </rPr>
      <t xml:space="preserve">61081940 </t>
    </r>
    <r>
      <rPr>
        <sz val="20"/>
        <rFont val="TH SarabunPSK"/>
        <family val="2"/>
      </rPr>
      <t xml:space="preserve">
ชุดชั้นในชนิดสลิปและกระโปรงชั้นในของสตรีหรือเด็กหญิง ทำด้วยไหม</t>
    </r>
  </si>
  <si>
    <r>
      <rPr>
        <b/>
        <sz val="20"/>
        <rFont val="TH SarabunPSK"/>
        <family val="2"/>
      </rPr>
      <t>62042910</t>
    </r>
    <r>
      <rPr>
        <sz val="20"/>
        <rFont val="TH SarabunPSK"/>
        <family val="2"/>
      </rPr>
      <t xml:space="preserve">
เครื่องแต่งตัวเป็นชุดของสตรีหรือเด็กหญิง ทำด้วยไหม</t>
    </r>
  </si>
  <si>
    <r>
      <rPr>
        <b/>
        <sz val="20"/>
        <rFont val="TH SarabunPSK"/>
        <family val="2"/>
      </rPr>
      <t>620610</t>
    </r>
    <r>
      <rPr>
        <sz val="20"/>
        <rFont val="TH SarabunPSK"/>
        <family val="2"/>
      </rPr>
      <t xml:space="preserve">
เสื้อเบลาส์ เสื้อเชิ้ต และเสื้อเชิ้ตเบลาส์ของสตรีหรือเด็กหญิง ทำด้วยไหมหรือเศษไหม</t>
    </r>
  </si>
  <si>
    <r>
      <rPr>
        <b/>
        <sz val="20"/>
        <rFont val="TH SarabunPSK"/>
        <family val="2"/>
      </rPr>
      <t xml:space="preserve">62072910 </t>
    </r>
    <r>
      <rPr>
        <sz val="20"/>
        <rFont val="TH SarabunPSK"/>
        <family val="2"/>
      </rPr>
      <t xml:space="preserve">
ไนท์เชิ้ตและพิจามาของบุรุษหรือเด็กชาย ทำด้วยไหม</t>
    </r>
  </si>
  <si>
    <r>
      <rPr>
        <b/>
        <sz val="20"/>
        <rFont val="TH SarabunPSK"/>
        <family val="2"/>
      </rPr>
      <t xml:space="preserve">61099010 
</t>
    </r>
    <r>
      <rPr>
        <sz val="20"/>
        <rFont val="TH SarabunPSK"/>
        <family val="2"/>
      </rPr>
      <t>ทีเชิ้ต เสื้อชั้นในชนิดซิงเกลตและเสื้อชั้นในอย่างอื่น สำหรับบุรุษหรือเด็กชาย ทำด้วยป่านรามี ลินิน หรือไหม</t>
    </r>
  </si>
  <si>
    <r>
      <rPr>
        <b/>
        <sz val="20"/>
        <rFont val="TH SarabunPSK"/>
        <family val="2"/>
      </rPr>
      <t>62029010</t>
    </r>
    <r>
      <rPr>
        <sz val="20"/>
        <rFont val="TH SarabunPSK"/>
        <family val="2"/>
      </rPr>
      <t xml:space="preserve"> 
เสื้อโอเวอร์โค้ต คาร์โค้ต เคป โคล้ก อาโนรัก (รวมถึงแจ็กเก็ตที่ใส่เล่นสกี) เสื้อกันลม แจ็กเก็ตกันลมและเสื้อคลุมที่คล้ายกันของสตรีหรือเด็กหญิง ทำด้วยไหม</t>
    </r>
  </si>
  <si>
    <r>
      <rPr>
        <b/>
        <sz val="20"/>
        <rFont val="TH SarabunPSK"/>
        <family val="2"/>
      </rPr>
      <t>62034910</t>
    </r>
    <r>
      <rPr>
        <sz val="20"/>
        <rFont val="TH SarabunPSK"/>
        <family val="2"/>
      </rPr>
      <t xml:space="preserve"> 
กางเกงขายาว ชุดหมีที่มีเอี๊ยมและสายโยงกางเกงขาสามส่วน และกางเกงขาสั้น (นอกจากชุดว่ายน้ำ) ของบุรุษหรือเด็กชาย ทำด้วยไหม </t>
    </r>
  </si>
  <si>
    <r>
      <rPr>
        <b/>
        <sz val="20"/>
        <rFont val="TH SarabunPSK"/>
        <family val="2"/>
      </rPr>
      <t xml:space="preserve">621410 
</t>
    </r>
    <r>
      <rPr>
        <sz val="20"/>
        <rFont val="TH SarabunPSK"/>
        <family val="2"/>
      </rPr>
      <t>ผ้าคลุมไหล่ ผ้าพันคอชนิดสี่เหลี่ยม ผ้าพันคอ ผ้าโปร่งคลุมศรีษะ ผ้าคลุมหน้าและของที่คล้ายกัน ทำด้วยไหมหรือเศษไหม</t>
    </r>
  </si>
  <si>
    <t>หน่วยนับ</t>
  </si>
  <si>
    <t>มูลค่าส่งออกรวม รังไหม เส้นไหม ผ้าทอ 
และผลิตภัณฑ์จากไหม ทั้งหมด</t>
  </si>
  <si>
    <t>รวม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</si>
</sst>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_-* #,##0.00_-;\-* #,##0.00_-;_-* &quot;-&quot;??_-;_-@_-"/>
    <numFmt numFmtId="166" formatCode="#,##0;[Red]#,##0"/>
    <numFmt numFmtId="167" formatCode="#,##0;[Red]\-\ #,##0"/>
  </numFmts>
  <fonts count="10" x14ac:knownFonts="1">
    <font>
      <sz val="16"/>
      <color theme="1"/>
      <name val="TH SarabunPSK"/>
      <family val="2"/>
      <charset val="222"/>
    </font>
    <font>
      <sz val="11"/>
      <color indexed="8"/>
      <name val="Tahoma"/>
      <family val="2"/>
      <charset val="222"/>
    </font>
    <font>
      <sz val="11"/>
      <color rgb="FF000000"/>
      <name val="Calibri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20"/>
      <name val="TH SarabunPSK"/>
      <family val="2"/>
    </font>
    <font>
      <sz val="20"/>
      <color theme="1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  <font>
      <b/>
      <sz val="24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1D6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9FFF5"/>
        <bgColor indexed="64"/>
      </patternFill>
    </fill>
    <fill>
      <patternFill patternType="solid">
        <fgColor rgb="FF79DCFF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0" fontId="1" fillId="0" borderId="0"/>
  </cellStyleXfs>
  <cellXfs count="311">
    <xf numFmtId="0" fontId="0" fillId="0" borderId="0" xfId="0"/>
    <xf numFmtId="0" fontId="3" fillId="0" borderId="0" xfId="0" applyFont="1" applyFill="1"/>
    <xf numFmtId="0" fontId="4" fillId="4" borderId="3" xfId="2" applyFont="1" applyFill="1" applyBorder="1" applyAlignment="1">
      <alignment horizontal="center"/>
    </xf>
    <xf numFmtId="0" fontId="4" fillId="4" borderId="4" xfId="2" applyFont="1" applyFill="1" applyBorder="1" applyAlignment="1">
      <alignment horizontal="center"/>
    </xf>
    <xf numFmtId="0" fontId="4" fillId="4" borderId="5" xfId="2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164" fontId="5" fillId="0" borderId="0" xfId="0" applyNumberFormat="1" applyFont="1" applyFill="1"/>
    <xf numFmtId="0" fontId="6" fillId="0" borderId="0" xfId="0" applyFont="1" applyAlignment="1">
      <alignment horizontal="center"/>
    </xf>
    <xf numFmtId="0" fontId="7" fillId="3" borderId="38" xfId="2" applyFont="1" applyFill="1" applyBorder="1" applyAlignment="1">
      <alignment horizontal="center" vertical="center"/>
    </xf>
    <xf numFmtId="164" fontId="7" fillId="7" borderId="3" xfId="2" applyNumberFormat="1" applyFont="1" applyFill="1" applyBorder="1" applyAlignment="1">
      <alignment horizontal="center" vertical="center"/>
    </xf>
    <xf numFmtId="164" fontId="7" fillId="7" borderId="5" xfId="2" applyNumberFormat="1" applyFont="1" applyFill="1" applyBorder="1" applyAlignment="1">
      <alignment horizontal="center" vertical="center"/>
    </xf>
    <xf numFmtId="0" fontId="7" fillId="5" borderId="52" xfId="2" applyFont="1" applyFill="1" applyBorder="1" applyAlignment="1">
      <alignment horizontal="center" vertical="center"/>
    </xf>
    <xf numFmtId="0" fontId="7" fillId="4" borderId="5" xfId="2" applyFont="1" applyFill="1" applyBorder="1" applyAlignment="1">
      <alignment horizontal="center" vertical="center"/>
    </xf>
    <xf numFmtId="0" fontId="7" fillId="5" borderId="6" xfId="2" applyFont="1" applyFill="1" applyBorder="1" applyAlignment="1">
      <alignment horizontal="center"/>
    </xf>
    <xf numFmtId="0" fontId="7" fillId="5" borderId="7" xfId="2" applyFont="1" applyFill="1" applyBorder="1" applyAlignment="1">
      <alignment horizontal="center"/>
    </xf>
    <xf numFmtId="0" fontId="7" fillId="5" borderId="8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4" xfId="2" applyFont="1" applyFill="1" applyBorder="1" applyAlignment="1">
      <alignment horizontal="center"/>
    </xf>
    <xf numFmtId="0" fontId="7" fillId="4" borderId="5" xfId="2" applyFont="1" applyFill="1" applyBorder="1" applyAlignment="1">
      <alignment horizontal="center"/>
    </xf>
    <xf numFmtId="0" fontId="7" fillId="0" borderId="0" xfId="0" applyFont="1" applyFill="1"/>
    <xf numFmtId="0" fontId="7" fillId="3" borderId="40" xfId="2" applyFont="1" applyFill="1" applyBorder="1" applyAlignment="1">
      <alignment horizontal="center" vertical="center"/>
    </xf>
    <xf numFmtId="164" fontId="7" fillId="7" borderId="9" xfId="2" applyNumberFormat="1" applyFont="1" applyFill="1" applyBorder="1" applyAlignment="1">
      <alignment horizontal="center" vertical="center"/>
    </xf>
    <xf numFmtId="164" fontId="7" fillId="7" borderId="10" xfId="2" applyNumberFormat="1" applyFont="1" applyFill="1" applyBorder="1" applyAlignment="1">
      <alignment horizontal="center" vertical="center"/>
    </xf>
    <xf numFmtId="0" fontId="7" fillId="5" borderId="12" xfId="2" applyFont="1" applyFill="1" applyBorder="1" applyAlignment="1">
      <alignment horizontal="center" vertical="center"/>
    </xf>
    <xf numFmtId="0" fontId="7" fillId="4" borderId="10" xfId="2" applyFont="1" applyFill="1" applyBorder="1" applyAlignment="1">
      <alignment horizontal="center" vertical="center"/>
    </xf>
    <xf numFmtId="3" fontId="7" fillId="3" borderId="9" xfId="2" applyNumberFormat="1" applyFont="1" applyFill="1" applyBorder="1" applyAlignment="1">
      <alignment horizontal="center" vertical="center"/>
    </xf>
    <xf numFmtId="3" fontId="7" fillId="3" borderId="1" xfId="2" applyNumberFormat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0" fontId="7" fillId="3" borderId="42" xfId="2" applyFont="1" applyFill="1" applyBorder="1" applyAlignment="1">
      <alignment horizontal="center" vertical="center"/>
    </xf>
    <xf numFmtId="49" fontId="7" fillId="7" borderId="9" xfId="2" applyNumberFormat="1" applyFont="1" applyFill="1" applyBorder="1" applyAlignment="1">
      <alignment horizontal="center" vertical="center"/>
    </xf>
    <xf numFmtId="49" fontId="7" fillId="7" borderId="10" xfId="2" applyNumberFormat="1" applyFont="1" applyFill="1" applyBorder="1" applyAlignment="1">
      <alignment horizontal="center" vertical="center"/>
    </xf>
    <xf numFmtId="49" fontId="7" fillId="5" borderId="12" xfId="2" applyNumberFormat="1" applyFont="1" applyFill="1" applyBorder="1" applyAlignment="1">
      <alignment horizontal="center" vertical="center"/>
    </xf>
    <xf numFmtId="49" fontId="7" fillId="4" borderId="10" xfId="2" applyNumberFormat="1" applyFont="1" applyFill="1" applyBorder="1" applyAlignment="1">
      <alignment horizontal="center" vertical="center"/>
    </xf>
    <xf numFmtId="49" fontId="7" fillId="3" borderId="9" xfId="2" applyNumberFormat="1" applyFont="1" applyFill="1" applyBorder="1" applyAlignment="1">
      <alignment horizontal="center" vertical="center"/>
    </xf>
    <xf numFmtId="49" fontId="7" fillId="3" borderId="1" xfId="2" applyNumberFormat="1" applyFont="1" applyFill="1" applyBorder="1" applyAlignment="1">
      <alignment horizontal="center" vertical="center"/>
    </xf>
    <xf numFmtId="49" fontId="7" fillId="3" borderId="10" xfId="2" applyNumberFormat="1" applyFont="1" applyFill="1" applyBorder="1" applyAlignment="1">
      <alignment horizontal="center" vertical="center"/>
    </xf>
    <xf numFmtId="0" fontId="7" fillId="9" borderId="1" xfId="1" applyFont="1" applyFill="1" applyBorder="1" applyAlignment="1">
      <alignment horizontal="left" vertical="center"/>
    </xf>
    <xf numFmtId="0" fontId="7" fillId="9" borderId="2" xfId="1" applyFont="1" applyFill="1" applyBorder="1" applyAlignment="1">
      <alignment horizontal="left" vertical="center"/>
    </xf>
    <xf numFmtId="164" fontId="7" fillId="9" borderId="11" xfId="1" applyNumberFormat="1" applyFont="1" applyFill="1" applyBorder="1" applyAlignment="1">
      <alignment vertical="center"/>
    </xf>
    <xf numFmtId="164" fontId="7" fillId="9" borderId="13" xfId="1" applyNumberFormat="1" applyFont="1" applyFill="1" applyBorder="1" applyAlignment="1">
      <alignment vertical="center"/>
    </xf>
    <xf numFmtId="0" fontId="7" fillId="9" borderId="14" xfId="1" applyFont="1" applyFill="1" applyBorder="1" applyAlignment="1">
      <alignment vertical="center"/>
    </xf>
    <xf numFmtId="0" fontId="7" fillId="9" borderId="13" xfId="1" applyFont="1" applyFill="1" applyBorder="1" applyAlignment="1">
      <alignment vertical="center"/>
    </xf>
    <xf numFmtId="0" fontId="7" fillId="9" borderId="11" xfId="1" applyFont="1" applyFill="1" applyBorder="1" applyAlignment="1">
      <alignment vertical="center"/>
    </xf>
    <xf numFmtId="0" fontId="7" fillId="8" borderId="15" xfId="1" applyFont="1" applyFill="1" applyBorder="1" applyAlignment="1">
      <alignment vertical="center" wrapText="1"/>
    </xf>
    <xf numFmtId="0" fontId="7" fillId="8" borderId="16" xfId="1" applyFont="1" applyFill="1" applyBorder="1" applyAlignment="1">
      <alignment horizontal="left" vertical="center" wrapText="1"/>
    </xf>
    <xf numFmtId="164" fontId="7" fillId="8" borderId="17" xfId="3" applyNumberFormat="1" applyFont="1" applyFill="1" applyBorder="1" applyAlignment="1">
      <alignment horizontal="right" vertical="center"/>
    </xf>
    <xf numFmtId="164" fontId="7" fillId="8" borderId="19" xfId="3" applyNumberFormat="1" applyFont="1" applyFill="1" applyBorder="1" applyAlignment="1">
      <alignment horizontal="right" vertical="center"/>
    </xf>
    <xf numFmtId="166" fontId="7" fillId="8" borderId="47" xfId="3" applyNumberFormat="1" applyFont="1" applyFill="1" applyBorder="1" applyAlignment="1">
      <alignment horizontal="right" vertical="center"/>
    </xf>
    <xf numFmtId="166" fontId="7" fillId="8" borderId="19" xfId="3" applyNumberFormat="1" applyFont="1" applyFill="1" applyBorder="1" applyAlignment="1">
      <alignment horizontal="right" vertical="center"/>
    </xf>
    <xf numFmtId="166" fontId="7" fillId="8" borderId="20" xfId="3" applyNumberFormat="1" applyFont="1" applyFill="1" applyBorder="1" applyAlignment="1">
      <alignment horizontal="right" vertical="center"/>
    </xf>
    <xf numFmtId="166" fontId="7" fillId="8" borderId="15" xfId="3" applyNumberFormat="1" applyFont="1" applyFill="1" applyBorder="1" applyAlignment="1">
      <alignment horizontal="right" vertical="center"/>
    </xf>
    <xf numFmtId="166" fontId="7" fillId="8" borderId="21" xfId="3" applyNumberFormat="1" applyFont="1" applyFill="1" applyBorder="1" applyAlignment="1">
      <alignment horizontal="right" vertical="center"/>
    </xf>
    <xf numFmtId="3" fontId="7" fillId="8" borderId="15" xfId="0" applyNumberFormat="1" applyFont="1" applyFill="1" applyBorder="1" applyAlignment="1">
      <alignment horizontal="center" vertical="center" wrapText="1" shrinkToFit="1"/>
    </xf>
    <xf numFmtId="3" fontId="7" fillId="8" borderId="21" xfId="0" applyNumberFormat="1" applyFont="1" applyFill="1" applyBorder="1" applyAlignment="1">
      <alignment horizontal="center" vertical="center" wrapText="1" shrinkToFit="1"/>
    </xf>
    <xf numFmtId="0" fontId="7" fillId="8" borderId="22" xfId="1" applyFont="1" applyFill="1" applyBorder="1" applyAlignment="1">
      <alignment vertical="center" wrapText="1"/>
    </xf>
    <xf numFmtId="0" fontId="7" fillId="8" borderId="23" xfId="1" applyFont="1" applyFill="1" applyBorder="1" applyAlignment="1">
      <alignment horizontal="left" vertical="center" wrapText="1"/>
    </xf>
    <xf numFmtId="166" fontId="7" fillId="8" borderId="24" xfId="3" applyNumberFormat="1" applyFont="1" applyFill="1" applyBorder="1" applyAlignment="1">
      <alignment horizontal="right" vertical="center"/>
    </xf>
    <xf numFmtId="166" fontId="7" fillId="8" borderId="22" xfId="3" applyNumberFormat="1" applyFont="1" applyFill="1" applyBorder="1" applyAlignment="1">
      <alignment horizontal="right" vertical="center"/>
    </xf>
    <xf numFmtId="166" fontId="7" fillId="8" borderId="25" xfId="3" applyNumberFormat="1" applyFont="1" applyFill="1" applyBorder="1" applyAlignment="1">
      <alignment horizontal="right" vertical="center"/>
    </xf>
    <xf numFmtId="3" fontId="7" fillId="8" borderId="22" xfId="0" applyNumberFormat="1" applyFont="1" applyFill="1" applyBorder="1" applyAlignment="1">
      <alignment horizontal="center" vertical="center" wrapText="1" shrinkToFit="1"/>
    </xf>
    <xf numFmtId="3" fontId="7" fillId="8" borderId="25" xfId="0" applyNumberFormat="1" applyFont="1" applyFill="1" applyBorder="1" applyAlignment="1">
      <alignment horizontal="center" vertical="center" wrapText="1" shrinkToFit="1"/>
    </xf>
    <xf numFmtId="0" fontId="5" fillId="0" borderId="15" xfId="1" applyFont="1" applyFill="1" applyBorder="1" applyAlignment="1">
      <alignment vertical="center" wrapText="1"/>
    </xf>
    <xf numFmtId="0" fontId="5" fillId="0" borderId="16" xfId="1" applyFont="1" applyFill="1" applyBorder="1" applyAlignment="1">
      <alignment horizontal="left" vertical="center" wrapText="1"/>
    </xf>
    <xf numFmtId="164" fontId="5" fillId="7" borderId="17" xfId="3" applyNumberFormat="1" applyFont="1" applyFill="1" applyBorder="1" applyAlignment="1">
      <alignment horizontal="right" vertical="center"/>
    </xf>
    <xf numFmtId="164" fontId="5" fillId="7" borderId="19" xfId="3" applyNumberFormat="1" applyFont="1" applyFill="1" applyBorder="1" applyAlignment="1">
      <alignment horizontal="right" vertical="center"/>
    </xf>
    <xf numFmtId="3" fontId="5" fillId="5" borderId="47" xfId="3" applyNumberFormat="1" applyFont="1" applyFill="1" applyBorder="1" applyAlignment="1">
      <alignment horizontal="right" vertical="center"/>
    </xf>
    <xf numFmtId="3" fontId="5" fillId="4" borderId="19" xfId="0" applyNumberFormat="1" applyFont="1" applyFill="1" applyBorder="1"/>
    <xf numFmtId="3" fontId="5" fillId="5" borderId="20" xfId="3" applyNumberFormat="1" applyFont="1" applyFill="1" applyBorder="1" applyAlignment="1">
      <alignment horizontal="right" vertical="center"/>
    </xf>
    <xf numFmtId="3" fontId="5" fillId="5" borderId="15" xfId="3" applyNumberFormat="1" applyFont="1" applyFill="1" applyBorder="1" applyAlignment="1">
      <alignment horizontal="right" vertical="center"/>
    </xf>
    <xf numFmtId="3" fontId="5" fillId="5" borderId="15" xfId="0" applyNumberFormat="1" applyFont="1" applyFill="1" applyBorder="1" applyAlignment="1">
      <alignment horizontal="center" vertical="center" wrapText="1" shrinkToFit="1"/>
    </xf>
    <xf numFmtId="3" fontId="5" fillId="5" borderId="21" xfId="0" applyNumberFormat="1" applyFont="1" applyFill="1" applyBorder="1" applyAlignment="1">
      <alignment horizontal="center" vertical="center" wrapText="1" shrinkToFit="1"/>
    </xf>
    <xf numFmtId="3" fontId="5" fillId="4" borderId="20" xfId="0" applyNumberFormat="1" applyFont="1" applyFill="1" applyBorder="1"/>
    <xf numFmtId="3" fontId="5" fillId="4" borderId="15" xfId="0" applyNumberFormat="1" applyFont="1" applyFill="1" applyBorder="1"/>
    <xf numFmtId="3" fontId="5" fillId="4" borderId="15" xfId="0" applyNumberFormat="1" applyFont="1" applyFill="1" applyBorder="1" applyAlignment="1">
      <alignment horizontal="center" vertical="center" wrapText="1" shrinkToFit="1"/>
    </xf>
    <xf numFmtId="3" fontId="5" fillId="4" borderId="21" xfId="0" applyNumberFormat="1" applyFont="1" applyFill="1" applyBorder="1" applyAlignment="1">
      <alignment horizontal="center" vertical="center" wrapText="1" shrinkToFit="1"/>
    </xf>
    <xf numFmtId="0" fontId="5" fillId="0" borderId="18" xfId="1" applyFont="1" applyFill="1" applyBorder="1" applyAlignment="1">
      <alignment vertical="center" wrapText="1"/>
    </xf>
    <xf numFmtId="0" fontId="5" fillId="0" borderId="26" xfId="1" applyFont="1" applyFill="1" applyBorder="1" applyAlignment="1">
      <alignment horizontal="left" vertical="center" wrapText="1"/>
    </xf>
    <xf numFmtId="164" fontId="5" fillId="7" borderId="19" xfId="1" applyNumberFormat="1" applyFont="1" applyFill="1" applyBorder="1" applyAlignment="1">
      <alignment horizontal="right" vertical="center"/>
    </xf>
    <xf numFmtId="3" fontId="5" fillId="5" borderId="47" xfId="1" applyNumberFormat="1" applyFont="1" applyFill="1" applyBorder="1" applyAlignment="1">
      <alignment horizontal="right" vertical="center"/>
    </xf>
    <xf numFmtId="3" fontId="5" fillId="5" borderId="17" xfId="1" applyNumberFormat="1" applyFont="1" applyFill="1" applyBorder="1" applyAlignment="1">
      <alignment horizontal="right" vertical="center"/>
    </xf>
    <xf numFmtId="3" fontId="5" fillId="5" borderId="18" xfId="1" applyNumberFormat="1" applyFont="1" applyFill="1" applyBorder="1" applyAlignment="1">
      <alignment horizontal="right" vertical="center"/>
    </xf>
    <xf numFmtId="3" fontId="5" fillId="5" borderId="18" xfId="0" applyNumberFormat="1" applyFont="1" applyFill="1" applyBorder="1" applyAlignment="1">
      <alignment horizontal="center" vertical="center" wrapText="1" shrinkToFit="1"/>
    </xf>
    <xf numFmtId="3" fontId="5" fillId="5" borderId="19" xfId="0" applyNumberFormat="1" applyFont="1" applyFill="1" applyBorder="1" applyAlignment="1">
      <alignment horizontal="center" vertical="center" wrapText="1" shrinkToFit="1"/>
    </xf>
    <xf numFmtId="3" fontId="5" fillId="4" borderId="17" xfId="0" applyNumberFormat="1" applyFont="1" applyFill="1" applyBorder="1"/>
    <xf numFmtId="3" fontId="5" fillId="4" borderId="18" xfId="0" applyNumberFormat="1" applyFont="1" applyFill="1" applyBorder="1"/>
    <xf numFmtId="3" fontId="5" fillId="4" borderId="18" xfId="0" applyNumberFormat="1" applyFont="1" applyFill="1" applyBorder="1" applyAlignment="1">
      <alignment horizontal="center" vertical="center" wrapText="1" shrinkToFit="1"/>
    </xf>
    <xf numFmtId="3" fontId="5" fillId="4" borderId="19" xfId="0" applyNumberFormat="1" applyFont="1" applyFill="1" applyBorder="1" applyAlignment="1">
      <alignment horizontal="center" vertical="center" wrapText="1" shrinkToFit="1"/>
    </xf>
    <xf numFmtId="3" fontId="5" fillId="5" borderId="17" xfId="0" applyNumberFormat="1" applyFont="1" applyFill="1" applyBorder="1" applyAlignment="1">
      <alignment horizontal="center" vertical="center" wrapText="1" shrinkToFit="1"/>
    </xf>
    <xf numFmtId="3" fontId="5" fillId="4" borderId="17" xfId="0" applyNumberFormat="1" applyFont="1" applyFill="1" applyBorder="1" applyAlignment="1">
      <alignment horizontal="center" vertical="center" wrapText="1" shrinkToFit="1"/>
    </xf>
    <xf numFmtId="164" fontId="5" fillId="7" borderId="17" xfId="1" applyNumberFormat="1" applyFont="1" applyFill="1" applyBorder="1" applyAlignment="1">
      <alignment horizontal="right" vertical="center"/>
    </xf>
    <xf numFmtId="0" fontId="5" fillId="0" borderId="22" xfId="1" applyFont="1" applyFill="1" applyBorder="1" applyAlignment="1">
      <alignment vertical="center" wrapText="1"/>
    </xf>
    <xf numFmtId="0" fontId="5" fillId="0" borderId="23" xfId="1" applyFont="1" applyFill="1" applyBorder="1" applyAlignment="1">
      <alignment horizontal="left" vertical="center" wrapText="1"/>
    </xf>
    <xf numFmtId="164" fontId="5" fillId="7" borderId="24" xfId="3" applyNumberFormat="1" applyFont="1" applyFill="1" applyBorder="1" applyAlignment="1">
      <alignment horizontal="right" vertical="center"/>
    </xf>
    <xf numFmtId="164" fontId="5" fillId="7" borderId="25" xfId="1" applyNumberFormat="1" applyFont="1" applyFill="1" applyBorder="1" applyAlignment="1">
      <alignment horizontal="right" vertical="center"/>
    </xf>
    <xf numFmtId="3" fontId="5" fillId="5" borderId="53" xfId="1" applyNumberFormat="1" applyFont="1" applyFill="1" applyBorder="1" applyAlignment="1">
      <alignment horizontal="right" vertical="center"/>
    </xf>
    <xf numFmtId="3" fontId="5" fillId="4" borderId="25" xfId="0" applyNumberFormat="1" applyFont="1" applyFill="1" applyBorder="1"/>
    <xf numFmtId="3" fontId="5" fillId="5" borderId="24" xfId="0" applyNumberFormat="1" applyFont="1" applyFill="1" applyBorder="1" applyAlignment="1">
      <alignment horizontal="center" vertical="center" wrapText="1" shrinkToFit="1"/>
    </xf>
    <xf numFmtId="3" fontId="5" fillId="5" borderId="22" xfId="0" applyNumberFormat="1" applyFont="1" applyFill="1" applyBorder="1" applyAlignment="1">
      <alignment horizontal="center" vertical="center" wrapText="1" shrinkToFit="1"/>
    </xf>
    <xf numFmtId="3" fontId="5" fillId="5" borderId="25" xfId="0" applyNumberFormat="1" applyFont="1" applyFill="1" applyBorder="1" applyAlignment="1">
      <alignment horizontal="center" vertical="center" wrapText="1" shrinkToFit="1"/>
    </xf>
    <xf numFmtId="3" fontId="5" fillId="4" borderId="24" xfId="0" applyNumberFormat="1" applyFont="1" applyFill="1" applyBorder="1" applyAlignment="1">
      <alignment horizontal="center" vertical="center" wrapText="1" shrinkToFit="1"/>
    </xf>
    <xf numFmtId="3" fontId="5" fillId="4" borderId="22" xfId="0" applyNumberFormat="1" applyFont="1" applyFill="1" applyBorder="1" applyAlignment="1">
      <alignment horizontal="center" vertical="center" wrapText="1" shrinkToFit="1"/>
    </xf>
    <xf numFmtId="3" fontId="5" fillId="4" borderId="25" xfId="0" applyNumberFormat="1" applyFont="1" applyFill="1" applyBorder="1" applyAlignment="1">
      <alignment horizontal="center" vertical="center" wrapText="1" shrinkToFit="1"/>
    </xf>
    <xf numFmtId="0" fontId="7" fillId="8" borderId="27" xfId="1" applyFont="1" applyFill="1" applyBorder="1" applyAlignment="1">
      <alignment vertical="center" wrapText="1"/>
    </xf>
    <xf numFmtId="0" fontId="7" fillId="8" borderId="28" xfId="1" applyFont="1" applyFill="1" applyBorder="1" applyAlignment="1">
      <alignment horizontal="left" vertical="center" wrapText="1"/>
    </xf>
    <xf numFmtId="164" fontId="7" fillId="8" borderId="29" xfId="3" applyNumberFormat="1" applyFont="1" applyFill="1" applyBorder="1" applyAlignment="1">
      <alignment horizontal="right" vertical="center"/>
    </xf>
    <xf numFmtId="164" fontId="7" fillId="8" borderId="30" xfId="1" applyNumberFormat="1" applyFont="1" applyFill="1" applyBorder="1" applyAlignment="1">
      <alignment horizontal="right" vertical="center"/>
    </xf>
    <xf numFmtId="3" fontId="7" fillId="8" borderId="54" xfId="1" applyNumberFormat="1" applyFont="1" applyFill="1" applyBorder="1" applyAlignment="1">
      <alignment horizontal="right" vertical="center"/>
    </xf>
    <xf numFmtId="3" fontId="7" fillId="8" borderId="30" xfId="0" applyNumberFormat="1" applyFont="1" applyFill="1" applyBorder="1"/>
    <xf numFmtId="3" fontId="7" fillId="8" borderId="29" xfId="1" applyNumberFormat="1" applyFont="1" applyFill="1" applyBorder="1" applyAlignment="1">
      <alignment horizontal="right" vertical="center"/>
    </xf>
    <xf numFmtId="3" fontId="7" fillId="8" borderId="27" xfId="1" applyNumberFormat="1" applyFont="1" applyFill="1" applyBorder="1" applyAlignment="1">
      <alignment horizontal="right" vertical="center"/>
    </xf>
    <xf numFmtId="3" fontId="7" fillId="8" borderId="30" xfId="1" applyNumberFormat="1" applyFont="1" applyFill="1" applyBorder="1" applyAlignment="1">
      <alignment horizontal="right" vertical="center"/>
    </xf>
    <xf numFmtId="0" fontId="7" fillId="8" borderId="31" xfId="1" applyFont="1" applyFill="1" applyBorder="1" applyAlignment="1">
      <alignment vertical="center" wrapText="1"/>
    </xf>
    <xf numFmtId="0" fontId="7" fillId="8" borderId="32" xfId="1" applyFont="1" applyFill="1" applyBorder="1" applyAlignment="1">
      <alignment horizontal="left" vertical="center" wrapText="1"/>
    </xf>
    <xf numFmtId="164" fontId="7" fillId="8" borderId="33" xfId="3" applyNumberFormat="1" applyFont="1" applyFill="1" applyBorder="1" applyAlignment="1">
      <alignment horizontal="right" vertical="center"/>
    </xf>
    <xf numFmtId="164" fontId="7" fillId="8" borderId="34" xfId="1" applyNumberFormat="1" applyFont="1" applyFill="1" applyBorder="1" applyAlignment="1">
      <alignment horizontal="right" vertical="center"/>
    </xf>
    <xf numFmtId="3" fontId="7" fillId="8" borderId="55" xfId="1" applyNumberFormat="1" applyFont="1" applyFill="1" applyBorder="1" applyAlignment="1">
      <alignment horizontal="right" vertical="center"/>
    </xf>
    <xf numFmtId="3" fontId="7" fillId="8" borderId="34" xfId="0" applyNumberFormat="1" applyFont="1" applyFill="1" applyBorder="1"/>
    <xf numFmtId="3" fontId="7" fillId="8" borderId="33" xfId="1" applyNumberFormat="1" applyFont="1" applyFill="1" applyBorder="1" applyAlignment="1">
      <alignment horizontal="right" vertical="center"/>
    </xf>
    <xf numFmtId="3" fontId="7" fillId="8" borderId="31" xfId="1" applyNumberFormat="1" applyFont="1" applyFill="1" applyBorder="1" applyAlignment="1">
      <alignment horizontal="right" vertical="center"/>
    </xf>
    <xf numFmtId="3" fontId="7" fillId="8" borderId="34" xfId="1" applyNumberFormat="1" applyFont="1" applyFill="1" applyBorder="1" applyAlignment="1">
      <alignment horizontal="right" vertical="center"/>
    </xf>
    <xf numFmtId="0" fontId="7" fillId="9" borderId="45" xfId="1" applyFont="1" applyFill="1" applyBorder="1" applyAlignment="1">
      <alignment horizontal="left" vertical="center"/>
    </xf>
    <xf numFmtId="0" fontId="7" fillId="9" borderId="42" xfId="1" applyFont="1" applyFill="1" applyBorder="1" applyAlignment="1">
      <alignment horizontal="left" vertical="center"/>
    </xf>
    <xf numFmtId="164" fontId="7" fillId="9" borderId="49" xfId="1" applyNumberFormat="1" applyFont="1" applyFill="1" applyBorder="1" applyAlignment="1">
      <alignment vertical="center"/>
    </xf>
    <xf numFmtId="164" fontId="7" fillId="9" borderId="50" xfId="1" applyNumberFormat="1" applyFont="1" applyFill="1" applyBorder="1" applyAlignment="1">
      <alignment vertical="center"/>
    </xf>
    <xf numFmtId="0" fontId="7" fillId="9" borderId="43" xfId="1" applyFont="1" applyFill="1" applyBorder="1" applyAlignment="1">
      <alignment vertical="center"/>
    </xf>
    <xf numFmtId="0" fontId="7" fillId="9" borderId="50" xfId="1" applyFont="1" applyFill="1" applyBorder="1" applyAlignment="1">
      <alignment vertical="center"/>
    </xf>
    <xf numFmtId="0" fontId="7" fillId="9" borderId="49" xfId="1" applyFont="1" applyFill="1" applyBorder="1" applyAlignment="1">
      <alignment vertical="center"/>
    </xf>
    <xf numFmtId="164" fontId="5" fillId="7" borderId="19" xfId="1" applyNumberFormat="1" applyFont="1" applyFill="1" applyBorder="1" applyAlignment="1">
      <alignment vertical="center"/>
    </xf>
    <xf numFmtId="3" fontId="5" fillId="5" borderId="47" xfId="1" applyNumberFormat="1" applyFont="1" applyFill="1" applyBorder="1" applyAlignment="1">
      <alignment vertical="center"/>
    </xf>
    <xf numFmtId="3" fontId="5" fillId="5" borderId="20" xfId="0" applyNumberFormat="1" applyFont="1" applyFill="1" applyBorder="1" applyAlignment="1">
      <alignment horizontal="center" vertical="center" wrapText="1" shrinkToFit="1"/>
    </xf>
    <xf numFmtId="3" fontId="5" fillId="4" borderId="20" xfId="0" applyNumberFormat="1" applyFont="1" applyFill="1" applyBorder="1" applyAlignment="1">
      <alignment horizontal="center" vertical="center" wrapText="1" shrinkToFit="1"/>
    </xf>
    <xf numFmtId="3" fontId="5" fillId="5" borderId="17" xfId="4" applyNumberFormat="1" applyFont="1" applyFill="1" applyBorder="1" applyAlignment="1">
      <alignment horizontal="center" vertical="center" wrapText="1" shrinkToFit="1"/>
    </xf>
    <xf numFmtId="3" fontId="5" fillId="5" borderId="18" xfId="4" applyNumberFormat="1" applyFont="1" applyFill="1" applyBorder="1" applyAlignment="1">
      <alignment horizontal="center" vertical="center" wrapText="1" shrinkToFit="1"/>
    </xf>
    <xf numFmtId="3" fontId="5" fillId="5" borderId="19" xfId="4" applyNumberFormat="1" applyFont="1" applyFill="1" applyBorder="1" applyAlignment="1">
      <alignment horizontal="center" vertical="center" wrapText="1" shrinkToFit="1"/>
    </xf>
    <xf numFmtId="164" fontId="5" fillId="7" borderId="24" xfId="1" applyNumberFormat="1" applyFont="1" applyFill="1" applyBorder="1" applyAlignment="1">
      <alignment vertical="center"/>
    </xf>
    <xf numFmtId="164" fontId="5" fillId="7" borderId="25" xfId="1" applyNumberFormat="1" applyFont="1" applyFill="1" applyBorder="1" applyAlignment="1">
      <alignment vertical="center"/>
    </xf>
    <xf numFmtId="3" fontId="5" fillId="5" borderId="53" xfId="1" applyNumberFormat="1" applyFont="1" applyFill="1" applyBorder="1" applyAlignment="1">
      <alignment vertical="center"/>
    </xf>
    <xf numFmtId="3" fontId="5" fillId="5" borderId="24" xfId="4" applyNumberFormat="1" applyFont="1" applyFill="1" applyBorder="1" applyAlignment="1">
      <alignment horizontal="center" vertical="center" wrapText="1" shrinkToFit="1"/>
    </xf>
    <xf numFmtId="3" fontId="5" fillId="5" borderId="22" xfId="4" applyNumberFormat="1" applyFont="1" applyFill="1" applyBorder="1" applyAlignment="1">
      <alignment horizontal="center" vertical="center" wrapText="1" shrinkToFit="1"/>
    </xf>
    <xf numFmtId="3" fontId="5" fillId="5" borderId="25" xfId="4" applyNumberFormat="1" applyFont="1" applyFill="1" applyBorder="1" applyAlignment="1">
      <alignment horizontal="center" vertical="center" wrapText="1" shrinkToFit="1"/>
    </xf>
    <xf numFmtId="164" fontId="7" fillId="8" borderId="19" xfId="1" applyNumberFormat="1" applyFont="1" applyFill="1" applyBorder="1" applyAlignment="1">
      <alignment vertical="center"/>
    </xf>
    <xf numFmtId="3" fontId="7" fillId="5" borderId="47" xfId="1" applyNumberFormat="1" applyFont="1" applyFill="1" applyBorder="1" applyAlignment="1">
      <alignment vertical="center"/>
    </xf>
    <xf numFmtId="3" fontId="7" fillId="4" borderId="19" xfId="0" applyNumberFormat="1" applyFont="1" applyFill="1" applyBorder="1"/>
    <xf numFmtId="3" fontId="7" fillId="8" borderId="20" xfId="4" applyNumberFormat="1" applyFont="1" applyFill="1" applyBorder="1" applyAlignment="1">
      <alignment horizontal="center" vertical="center" wrapText="1" shrinkToFit="1"/>
    </xf>
    <xf numFmtId="3" fontId="7" fillId="8" borderId="15" xfId="4" applyNumberFormat="1" applyFont="1" applyFill="1" applyBorder="1" applyAlignment="1">
      <alignment horizontal="center" vertical="center" wrapText="1" shrinkToFit="1"/>
    </xf>
    <xf numFmtId="3" fontId="7" fillId="8" borderId="21" xfId="4" applyNumberFormat="1" applyFont="1" applyFill="1" applyBorder="1" applyAlignment="1">
      <alignment horizontal="center" vertical="center" wrapText="1" shrinkToFit="1"/>
    </xf>
    <xf numFmtId="3" fontId="7" fillId="8" borderId="20" xfId="0" applyNumberFormat="1" applyFont="1" applyFill="1" applyBorder="1" applyAlignment="1">
      <alignment horizontal="center" vertical="center" wrapText="1" shrinkToFit="1"/>
    </xf>
    <xf numFmtId="164" fontId="7" fillId="8" borderId="24" xfId="3" applyNumberFormat="1" applyFont="1" applyFill="1" applyBorder="1" applyAlignment="1">
      <alignment horizontal="right" vertical="center"/>
    </xf>
    <xf numFmtId="164" fontId="7" fillId="8" borderId="25" xfId="1" applyNumberFormat="1" applyFont="1" applyFill="1" applyBorder="1" applyAlignment="1">
      <alignment vertical="center"/>
    </xf>
    <xf numFmtId="3" fontId="7" fillId="5" borderId="53" xfId="1" applyNumberFormat="1" applyFont="1" applyFill="1" applyBorder="1" applyAlignment="1">
      <alignment vertical="center"/>
    </xf>
    <xf numFmtId="3" fontId="7" fillId="4" borderId="25" xfId="0" applyNumberFormat="1" applyFont="1" applyFill="1" applyBorder="1"/>
    <xf numFmtId="3" fontId="7" fillId="8" borderId="24" xfId="4" applyNumberFormat="1" applyFont="1" applyFill="1" applyBorder="1" applyAlignment="1">
      <alignment horizontal="center" vertical="center" wrapText="1" shrinkToFit="1"/>
    </xf>
    <xf numFmtId="3" fontId="7" fillId="8" borderId="22" xfId="4" applyNumberFormat="1" applyFont="1" applyFill="1" applyBorder="1" applyAlignment="1">
      <alignment horizontal="center" vertical="center" wrapText="1" shrinkToFit="1"/>
    </xf>
    <xf numFmtId="3" fontId="7" fillId="8" borderId="25" xfId="4" applyNumberFormat="1" applyFont="1" applyFill="1" applyBorder="1" applyAlignment="1">
      <alignment horizontal="center" vertical="center" wrapText="1" shrinkToFit="1"/>
    </xf>
    <xf numFmtId="3" fontId="7" fillId="8" borderId="24" xfId="0" applyNumberFormat="1" applyFont="1" applyFill="1" applyBorder="1" applyAlignment="1">
      <alignment horizontal="center" vertical="center" wrapText="1" shrinkToFit="1"/>
    </xf>
    <xf numFmtId="164" fontId="5" fillId="7" borderId="20" xfId="3" applyNumberFormat="1" applyFont="1" applyFill="1" applyBorder="1" applyAlignment="1">
      <alignment horizontal="right" vertical="center"/>
    </xf>
    <xf numFmtId="164" fontId="5" fillId="7" borderId="21" xfId="3" applyNumberFormat="1" applyFont="1" applyFill="1" applyBorder="1" applyAlignment="1">
      <alignment horizontal="right" vertical="center"/>
    </xf>
    <xf numFmtId="3" fontId="5" fillId="5" borderId="46" xfId="3" applyNumberFormat="1" applyFont="1" applyFill="1" applyBorder="1" applyAlignment="1">
      <alignment horizontal="right" vertical="center"/>
    </xf>
    <xf numFmtId="3" fontId="5" fillId="4" borderId="21" xfId="0" applyNumberFormat="1" applyFont="1" applyFill="1" applyBorder="1"/>
    <xf numFmtId="3" fontId="5" fillId="5" borderId="15" xfId="4" applyNumberFormat="1" applyFont="1" applyFill="1" applyBorder="1" applyAlignment="1">
      <alignment horizontal="center" vertical="center" wrapText="1" shrinkToFit="1"/>
    </xf>
    <xf numFmtId="3" fontId="5" fillId="5" borderId="21" xfId="4" applyNumberFormat="1" applyFont="1" applyFill="1" applyBorder="1" applyAlignment="1">
      <alignment horizontal="center" vertical="center" wrapText="1" shrinkToFit="1"/>
    </xf>
    <xf numFmtId="164" fontId="5" fillId="7" borderId="17" xfId="1" applyNumberFormat="1" applyFont="1" applyFill="1" applyBorder="1" applyAlignment="1">
      <alignment vertical="center"/>
    </xf>
    <xf numFmtId="3" fontId="5" fillId="5" borderId="17" xfId="1" applyNumberFormat="1" applyFont="1" applyFill="1" applyBorder="1" applyAlignment="1">
      <alignment vertical="center"/>
    </xf>
    <xf numFmtId="164" fontId="5" fillId="8" borderId="29" xfId="3" applyNumberFormat="1" applyFont="1" applyFill="1" applyBorder="1" applyAlignment="1">
      <alignment horizontal="right" vertical="center"/>
    </xf>
    <xf numFmtId="164" fontId="7" fillId="8" borderId="30" xfId="1" applyNumberFormat="1" applyFont="1" applyFill="1" applyBorder="1" applyAlignment="1">
      <alignment vertical="center"/>
    </xf>
    <xf numFmtId="3" fontId="7" fillId="5" borderId="54" xfId="1" applyNumberFormat="1" applyFont="1" applyFill="1" applyBorder="1" applyAlignment="1">
      <alignment vertical="center"/>
    </xf>
    <xf numFmtId="3" fontId="7" fillId="4" borderId="30" xfId="0" applyNumberFormat="1" applyFont="1" applyFill="1" applyBorder="1"/>
    <xf numFmtId="3" fontId="7" fillId="8" borderId="29" xfId="1" applyNumberFormat="1" applyFont="1" applyFill="1" applyBorder="1" applyAlignment="1">
      <alignment vertical="center"/>
    </xf>
    <xf numFmtId="3" fontId="7" fillId="8" borderId="27" xfId="1" applyNumberFormat="1" applyFont="1" applyFill="1" applyBorder="1" applyAlignment="1">
      <alignment vertical="center"/>
    </xf>
    <xf numFmtId="3" fontId="7" fillId="8" borderId="30" xfId="1" applyNumberFormat="1" applyFont="1" applyFill="1" applyBorder="1" applyAlignment="1">
      <alignment vertical="center"/>
    </xf>
    <xf numFmtId="164" fontId="5" fillId="8" borderId="33" xfId="3" applyNumberFormat="1" applyFont="1" applyFill="1" applyBorder="1" applyAlignment="1">
      <alignment horizontal="right" vertical="center"/>
    </xf>
    <xf numFmtId="164" fontId="7" fillId="8" borderId="34" xfId="1" applyNumberFormat="1" applyFont="1" applyFill="1" applyBorder="1" applyAlignment="1">
      <alignment vertical="center"/>
    </xf>
    <xf numFmtId="3" fontId="7" fillId="5" borderId="55" xfId="1" applyNumberFormat="1" applyFont="1" applyFill="1" applyBorder="1" applyAlignment="1">
      <alignment vertical="center"/>
    </xf>
    <xf numFmtId="3" fontId="7" fillId="4" borderId="34" xfId="0" applyNumberFormat="1" applyFont="1" applyFill="1" applyBorder="1"/>
    <xf numFmtId="3" fontId="7" fillId="8" borderId="33" xfId="1" applyNumberFormat="1" applyFont="1" applyFill="1" applyBorder="1" applyAlignment="1">
      <alignment vertical="center"/>
    </xf>
    <xf numFmtId="3" fontId="7" fillId="8" borderId="31" xfId="1" applyNumberFormat="1" applyFont="1" applyFill="1" applyBorder="1" applyAlignment="1">
      <alignment vertical="center"/>
    </xf>
    <xf numFmtId="3" fontId="7" fillId="8" borderId="34" xfId="1" applyNumberFormat="1" applyFont="1" applyFill="1" applyBorder="1" applyAlignment="1">
      <alignment vertical="center"/>
    </xf>
    <xf numFmtId="0" fontId="7" fillId="2" borderId="27" xfId="1" applyFont="1" applyFill="1" applyBorder="1" applyAlignment="1">
      <alignment vertical="center" wrapText="1"/>
    </xf>
    <xf numFmtId="0" fontId="7" fillId="2" borderId="28" xfId="1" applyFont="1" applyFill="1" applyBorder="1" applyAlignment="1">
      <alignment horizontal="left" vertical="center" wrapText="1"/>
    </xf>
    <xf numFmtId="164" fontId="5" fillId="2" borderId="29" xfId="3" applyNumberFormat="1" applyFont="1" applyFill="1" applyBorder="1" applyAlignment="1">
      <alignment horizontal="right" vertical="center"/>
    </xf>
    <xf numFmtId="164" fontId="7" fillId="2" borderId="30" xfId="1" applyNumberFormat="1" applyFont="1" applyFill="1" applyBorder="1" applyAlignment="1">
      <alignment vertical="center"/>
    </xf>
    <xf numFmtId="3" fontId="7" fillId="2" borderId="29" xfId="1" applyNumberFormat="1" applyFont="1" applyFill="1" applyBorder="1" applyAlignment="1">
      <alignment vertical="center"/>
    </xf>
    <xf numFmtId="3" fontId="7" fillId="2" borderId="27" xfId="1" applyNumberFormat="1" applyFont="1" applyFill="1" applyBorder="1" applyAlignment="1">
      <alignment vertical="center"/>
    </xf>
    <xf numFmtId="3" fontId="7" fillId="2" borderId="30" xfId="1" applyNumberFormat="1" applyFont="1" applyFill="1" applyBorder="1" applyAlignment="1">
      <alignment vertical="center"/>
    </xf>
    <xf numFmtId="0" fontId="7" fillId="2" borderId="18" xfId="1" applyFont="1" applyFill="1" applyBorder="1" applyAlignment="1">
      <alignment vertical="center" wrapText="1"/>
    </xf>
    <xf numFmtId="0" fontId="7" fillId="2" borderId="26" xfId="1" applyFont="1" applyFill="1" applyBorder="1" applyAlignment="1">
      <alignment horizontal="left" vertical="center" wrapText="1"/>
    </xf>
    <xf numFmtId="164" fontId="5" fillId="2" borderId="17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vertical="center"/>
    </xf>
    <xf numFmtId="3" fontId="7" fillId="2" borderId="17" xfId="1" applyNumberFormat="1" applyFont="1" applyFill="1" applyBorder="1" applyAlignment="1">
      <alignment vertical="center"/>
    </xf>
    <xf numFmtId="3" fontId="7" fillId="2" borderId="18" xfId="1" applyNumberFormat="1" applyFont="1" applyFill="1" applyBorder="1" applyAlignment="1">
      <alignment vertical="center"/>
    </xf>
    <xf numFmtId="3" fontId="7" fillId="2" borderId="19" xfId="1" applyNumberFormat="1" applyFont="1" applyFill="1" applyBorder="1" applyAlignment="1">
      <alignment vertical="center"/>
    </xf>
    <xf numFmtId="0" fontId="7" fillId="2" borderId="31" xfId="1" applyFont="1" applyFill="1" applyBorder="1" applyAlignment="1">
      <alignment vertical="center" wrapText="1"/>
    </xf>
    <xf numFmtId="0" fontId="7" fillId="2" borderId="32" xfId="1" applyFont="1" applyFill="1" applyBorder="1" applyAlignment="1">
      <alignment horizontal="left" vertical="center" wrapText="1"/>
    </xf>
    <xf numFmtId="164" fontId="5" fillId="2" borderId="35" xfId="3" applyNumberFormat="1" applyFont="1" applyFill="1" applyBorder="1" applyAlignment="1">
      <alignment horizontal="right" vertical="center"/>
    </xf>
    <xf numFmtId="164" fontId="7" fillId="2" borderId="37" xfId="1" applyNumberFormat="1" applyFont="1" applyFill="1" applyBorder="1" applyAlignment="1">
      <alignment vertical="center"/>
    </xf>
    <xf numFmtId="3" fontId="7" fillId="5" borderId="48" xfId="1" applyNumberFormat="1" applyFont="1" applyFill="1" applyBorder="1" applyAlignment="1">
      <alignment vertical="center"/>
    </xf>
    <xf numFmtId="3" fontId="7" fillId="4" borderId="37" xfId="0" applyNumberFormat="1" applyFont="1" applyFill="1" applyBorder="1"/>
    <xf numFmtId="3" fontId="7" fillId="2" borderId="35" xfId="1" applyNumberFormat="1" applyFont="1" applyFill="1" applyBorder="1" applyAlignment="1">
      <alignment vertical="center"/>
    </xf>
    <xf numFmtId="3" fontId="7" fillId="2" borderId="36" xfId="1" applyNumberFormat="1" applyFont="1" applyFill="1" applyBorder="1" applyAlignment="1">
      <alignment vertical="center"/>
    </xf>
    <xf numFmtId="3" fontId="7" fillId="2" borderId="37" xfId="1" applyNumberFormat="1" applyFont="1" applyFill="1" applyBorder="1" applyAlignment="1">
      <alignment vertical="center"/>
    </xf>
    <xf numFmtId="0" fontId="5" fillId="0" borderId="0" xfId="5" applyFont="1" applyFill="1" applyAlignment="1">
      <alignment vertical="center"/>
    </xf>
    <xf numFmtId="164" fontId="5" fillId="0" borderId="0" xfId="1" applyNumberFormat="1" applyFont="1" applyFill="1" applyAlignment="1">
      <alignment horizontal="center" vertical="center"/>
    </xf>
    <xf numFmtId="3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5" fillId="0" borderId="0" xfId="5" applyFont="1" applyFill="1" applyAlignment="1">
      <alignment vertical="center"/>
    </xf>
    <xf numFmtId="164" fontId="4" fillId="6" borderId="40" xfId="2" applyNumberFormat="1" applyFont="1" applyFill="1" applyBorder="1" applyAlignment="1">
      <alignment horizontal="center" vertical="center"/>
    </xf>
    <xf numFmtId="164" fontId="4" fillId="6" borderId="41" xfId="2" applyNumberFormat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64" fontId="4" fillId="6" borderId="42" xfId="2" applyNumberFormat="1" applyFont="1" applyFill="1" applyBorder="1" applyAlignment="1">
      <alignment horizontal="center" vertical="center"/>
    </xf>
    <xf numFmtId="164" fontId="4" fillId="6" borderId="43" xfId="2" applyNumberFormat="1" applyFont="1" applyFill="1" applyBorder="1" applyAlignment="1">
      <alignment horizontal="center" vertical="center"/>
    </xf>
    <xf numFmtId="164" fontId="4" fillId="6" borderId="44" xfId="2" applyNumberFormat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67" fontId="3" fillId="6" borderId="27" xfId="2" applyNumberFormat="1" applyFont="1" applyFill="1" applyBorder="1" applyAlignment="1">
      <alignment horizontal="center" vertical="center"/>
    </xf>
    <xf numFmtId="166" fontId="3" fillId="0" borderId="20" xfId="3" applyNumberFormat="1" applyFont="1" applyFill="1" applyBorder="1" applyAlignment="1">
      <alignment horizontal="right" vertical="center"/>
    </xf>
    <xf numFmtId="166" fontId="3" fillId="0" borderId="15" xfId="3" applyNumberFormat="1" applyFont="1" applyFill="1" applyBorder="1" applyAlignment="1">
      <alignment horizontal="right" vertical="center"/>
    </xf>
    <xf numFmtId="3" fontId="3" fillId="0" borderId="15" xfId="1" applyNumberFormat="1" applyFont="1" applyFill="1" applyBorder="1" applyAlignment="1">
      <alignment horizontal="right" vertical="center"/>
    </xf>
    <xf numFmtId="3" fontId="3" fillId="0" borderId="15" xfId="1" applyNumberFormat="1" applyFont="1" applyFill="1" applyBorder="1" applyAlignment="1">
      <alignment vertical="center"/>
    </xf>
    <xf numFmtId="167" fontId="3" fillId="6" borderId="15" xfId="2" applyNumberFormat="1" applyFont="1" applyFill="1" applyBorder="1" applyAlignment="1">
      <alignment horizontal="center" vertical="center"/>
    </xf>
    <xf numFmtId="166" fontId="3" fillId="0" borderId="17" xfId="3" applyNumberFormat="1" applyFont="1" applyFill="1" applyBorder="1" applyAlignment="1">
      <alignment horizontal="right" vertical="center"/>
    </xf>
    <xf numFmtId="166" fontId="3" fillId="0" borderId="18" xfId="3" applyNumberFormat="1" applyFont="1" applyFill="1" applyBorder="1" applyAlignment="1">
      <alignment horizontal="right" vertical="center"/>
    </xf>
    <xf numFmtId="3" fontId="3" fillId="0" borderId="18" xfId="1" applyNumberFormat="1" applyFont="1" applyFill="1" applyBorder="1" applyAlignment="1">
      <alignment horizontal="right" vertical="center"/>
    </xf>
    <xf numFmtId="3" fontId="3" fillId="0" borderId="18" xfId="1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horizontal="center" vertical="center" wrapText="1" shrinkToFit="1"/>
    </xf>
    <xf numFmtId="3" fontId="3" fillId="0" borderId="18" xfId="0" applyNumberFormat="1" applyFont="1" applyFill="1" applyBorder="1" applyAlignment="1">
      <alignment horizontal="center" vertical="center" wrapText="1" shrinkToFit="1"/>
    </xf>
    <xf numFmtId="167" fontId="3" fillId="6" borderId="39" xfId="2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9" fillId="0" borderId="0" xfId="0" applyFont="1" applyAlignment="1">
      <alignment horizontal="center"/>
    </xf>
    <xf numFmtId="0" fontId="4" fillId="5" borderId="3" xfId="2" applyFont="1" applyFill="1" applyBorder="1" applyAlignment="1">
      <alignment horizontal="center"/>
    </xf>
    <xf numFmtId="0" fontId="4" fillId="5" borderId="4" xfId="2" applyFont="1" applyFill="1" applyBorder="1" applyAlignment="1">
      <alignment horizontal="center"/>
    </xf>
    <xf numFmtId="0" fontId="4" fillId="5" borderId="5" xfId="2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  <xf numFmtId="3" fontId="4" fillId="5" borderId="15" xfId="1" applyNumberFormat="1" applyFont="1" applyFill="1" applyBorder="1" applyAlignment="1">
      <alignment vertical="center"/>
    </xf>
    <xf numFmtId="3" fontId="4" fillId="5" borderId="21" xfId="1" applyNumberFormat="1" applyFont="1" applyFill="1" applyBorder="1" applyAlignment="1">
      <alignment vertical="center"/>
    </xf>
    <xf numFmtId="3" fontId="4" fillId="5" borderId="18" xfId="1" applyNumberFormat="1" applyFont="1" applyFill="1" applyBorder="1" applyAlignment="1">
      <alignment vertical="center"/>
    </xf>
    <xf numFmtId="3" fontId="4" fillId="5" borderId="19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3" fontId="4" fillId="4" borderId="15" xfId="1" applyNumberFormat="1" applyFont="1" applyFill="1" applyBorder="1" applyAlignment="1">
      <alignment vertical="center"/>
    </xf>
    <xf numFmtId="3" fontId="4" fillId="4" borderId="21" xfId="1" applyNumberFormat="1" applyFont="1" applyFill="1" applyBorder="1" applyAlignment="1">
      <alignment vertical="center"/>
    </xf>
    <xf numFmtId="3" fontId="4" fillId="4" borderId="18" xfId="1" applyNumberFormat="1" applyFont="1" applyFill="1" applyBorder="1" applyAlignment="1">
      <alignment vertical="center"/>
    </xf>
    <xf numFmtId="3" fontId="4" fillId="4" borderId="19" xfId="1" applyNumberFormat="1" applyFont="1" applyFill="1" applyBorder="1" applyAlignment="1">
      <alignment vertical="center"/>
    </xf>
    <xf numFmtId="3" fontId="4" fillId="5" borderId="57" xfId="1" applyNumberFormat="1" applyFont="1" applyFill="1" applyBorder="1" applyAlignment="1">
      <alignment vertical="center"/>
    </xf>
    <xf numFmtId="3" fontId="4" fillId="5" borderId="58" xfId="1" applyNumberFormat="1" applyFont="1" applyFill="1" applyBorder="1" applyAlignment="1">
      <alignment vertical="center"/>
    </xf>
    <xf numFmtId="3" fontId="4" fillId="4" borderId="57" xfId="0" applyNumberFormat="1" applyFont="1" applyFill="1" applyBorder="1"/>
    <xf numFmtId="3" fontId="4" fillId="4" borderId="58" xfId="0" applyNumberFormat="1" applyFont="1" applyFill="1" applyBorder="1"/>
    <xf numFmtId="166" fontId="3" fillId="0" borderId="33" xfId="3" applyNumberFormat="1" applyFont="1" applyFill="1" applyBorder="1" applyAlignment="1">
      <alignment horizontal="right" vertical="center"/>
    </xf>
    <xf numFmtId="166" fontId="3" fillId="0" borderId="31" xfId="3" applyNumberFormat="1" applyFont="1" applyFill="1" applyBorder="1" applyAlignment="1">
      <alignment horizontal="right" vertical="center"/>
    </xf>
    <xf numFmtId="3" fontId="3" fillId="0" borderId="31" xfId="1" applyNumberFormat="1" applyFont="1" applyFill="1" applyBorder="1" applyAlignment="1">
      <alignment horizontal="right" vertical="center"/>
    </xf>
    <xf numFmtId="3" fontId="3" fillId="0" borderId="31" xfId="1" applyNumberFormat="1" applyFont="1" applyFill="1" applyBorder="1" applyAlignment="1">
      <alignment vertical="center"/>
    </xf>
    <xf numFmtId="3" fontId="4" fillId="5" borderId="31" xfId="1" applyNumberFormat="1" applyFont="1" applyFill="1" applyBorder="1" applyAlignment="1">
      <alignment vertical="center"/>
    </xf>
    <xf numFmtId="3" fontId="4" fillId="5" borderId="34" xfId="1" applyNumberFormat="1" applyFont="1" applyFill="1" applyBorder="1" applyAlignment="1">
      <alignment vertical="center"/>
    </xf>
    <xf numFmtId="3" fontId="3" fillId="0" borderId="33" xfId="0" applyNumberFormat="1" applyFont="1" applyFill="1" applyBorder="1" applyAlignment="1">
      <alignment horizontal="center" vertical="center" wrapText="1" shrinkToFit="1"/>
    </xf>
    <xf numFmtId="3" fontId="3" fillId="0" borderId="31" xfId="0" applyNumberFormat="1" applyFont="1" applyFill="1" applyBorder="1" applyAlignment="1">
      <alignment horizontal="center" vertical="center" wrapText="1" shrinkToFit="1"/>
    </xf>
    <xf numFmtId="3" fontId="4" fillId="4" borderId="31" xfId="1" applyNumberFormat="1" applyFont="1" applyFill="1" applyBorder="1" applyAlignment="1">
      <alignment vertical="center"/>
    </xf>
    <xf numFmtId="3" fontId="4" fillId="4" borderId="34" xfId="1" applyNumberFormat="1" applyFont="1" applyFill="1" applyBorder="1" applyAlignment="1">
      <alignment vertical="center"/>
    </xf>
    <xf numFmtId="166" fontId="4" fillId="0" borderId="56" xfId="3" applyNumberFormat="1" applyFont="1" applyFill="1" applyBorder="1" applyAlignment="1">
      <alignment horizontal="right" vertical="center"/>
    </xf>
    <xf numFmtId="166" fontId="4" fillId="0" borderId="57" xfId="3" applyNumberFormat="1" applyFont="1" applyFill="1" applyBorder="1" applyAlignment="1">
      <alignment horizontal="right" vertical="center"/>
    </xf>
    <xf numFmtId="3" fontId="4" fillId="0" borderId="57" xfId="1" applyNumberFormat="1" applyFont="1" applyFill="1" applyBorder="1" applyAlignment="1">
      <alignment horizontal="right" vertical="center"/>
    </xf>
    <xf numFmtId="3" fontId="4" fillId="0" borderId="57" xfId="1" applyNumberFormat="1" applyFont="1" applyFill="1" applyBorder="1" applyAlignment="1">
      <alignment vertical="center"/>
    </xf>
    <xf numFmtId="3" fontId="4" fillId="0" borderId="57" xfId="0" applyNumberFormat="1" applyFont="1" applyFill="1" applyBorder="1"/>
    <xf numFmtId="166" fontId="4" fillId="0" borderId="0" xfId="3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/>
    <xf numFmtId="0" fontId="4" fillId="6" borderId="3" xfId="0" applyFont="1" applyFill="1" applyBorder="1" applyAlignment="1">
      <alignment horizontal="center"/>
    </xf>
    <xf numFmtId="167" fontId="4" fillId="6" borderId="4" xfId="2" applyNumberFormat="1" applyFont="1" applyFill="1" applyBorder="1" applyAlignment="1">
      <alignment horizontal="center" vertical="center"/>
    </xf>
    <xf numFmtId="164" fontId="4" fillId="6" borderId="4" xfId="3" applyNumberFormat="1" applyFont="1" applyFill="1" applyBorder="1" applyAlignment="1">
      <alignment horizontal="right" vertical="center"/>
    </xf>
    <xf numFmtId="164" fontId="4" fillId="6" borderId="5" xfId="3" applyNumberFormat="1" applyFont="1" applyFill="1" applyBorder="1" applyAlignment="1">
      <alignment horizontal="right" vertical="center"/>
    </xf>
    <xf numFmtId="0" fontId="4" fillId="6" borderId="59" xfId="0" applyFont="1" applyFill="1" applyBorder="1" applyAlignment="1">
      <alignment horizontal="center"/>
    </xf>
    <xf numFmtId="167" fontId="4" fillId="6" borderId="60" xfId="2" applyNumberFormat="1" applyFont="1" applyFill="1" applyBorder="1" applyAlignment="1">
      <alignment horizontal="center" vertical="center"/>
    </xf>
    <xf numFmtId="164" fontId="4" fillId="6" borderId="60" xfId="3" applyNumberFormat="1" applyFont="1" applyFill="1" applyBorder="1" applyAlignment="1">
      <alignment horizontal="right" vertical="center"/>
    </xf>
    <xf numFmtId="164" fontId="4" fillId="6" borderId="60" xfId="1" applyNumberFormat="1" applyFont="1" applyFill="1" applyBorder="1" applyAlignment="1">
      <alignment horizontal="right" vertical="center"/>
    </xf>
    <xf numFmtId="164" fontId="4" fillId="6" borderId="60" xfId="1" applyNumberFormat="1" applyFont="1" applyFill="1" applyBorder="1" applyAlignment="1">
      <alignment vertical="center"/>
    </xf>
    <xf numFmtId="164" fontId="4" fillId="6" borderId="61" xfId="1" applyNumberFormat="1" applyFont="1" applyFill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3" fontId="3" fillId="0" borderId="28" xfId="2" applyNumberFormat="1" applyFont="1" applyFill="1" applyBorder="1" applyAlignment="1">
      <alignment horizontal="center" vertical="center"/>
    </xf>
    <xf numFmtId="3" fontId="3" fillId="0" borderId="26" xfId="2" applyNumberFormat="1" applyFont="1" applyFill="1" applyBorder="1" applyAlignment="1">
      <alignment horizontal="center" vertical="center"/>
    </xf>
    <xf numFmtId="0" fontId="3" fillId="0" borderId="26" xfId="2" applyFont="1" applyFill="1" applyBorder="1" applyAlignment="1">
      <alignment horizontal="center" vertical="center"/>
    </xf>
    <xf numFmtId="0" fontId="3" fillId="0" borderId="23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164" fontId="4" fillId="6" borderId="62" xfId="2" applyNumberFormat="1" applyFont="1" applyFill="1" applyBorder="1" applyAlignment="1">
      <alignment horizontal="center" vertical="center"/>
    </xf>
    <xf numFmtId="164" fontId="4" fillId="6" borderId="63" xfId="2" applyNumberFormat="1" applyFont="1" applyFill="1" applyBorder="1" applyAlignment="1">
      <alignment horizontal="center" vertical="center"/>
    </xf>
    <xf numFmtId="164" fontId="4" fillId="6" borderId="64" xfId="2" applyNumberFormat="1" applyFont="1" applyFill="1" applyBorder="1" applyAlignment="1">
      <alignment horizontal="center" vertical="center"/>
    </xf>
    <xf numFmtId="164" fontId="4" fillId="6" borderId="65" xfId="2" applyNumberFormat="1" applyFont="1" applyFill="1" applyBorder="1" applyAlignment="1">
      <alignment horizontal="center" vertical="center"/>
    </xf>
    <xf numFmtId="164" fontId="4" fillId="6" borderId="66" xfId="2" applyNumberFormat="1" applyFont="1" applyFill="1" applyBorder="1" applyAlignment="1">
      <alignment horizontal="center" vertical="center"/>
    </xf>
    <xf numFmtId="164" fontId="4" fillId="6" borderId="67" xfId="2" applyNumberFormat="1" applyFont="1" applyFill="1" applyBorder="1" applyAlignment="1">
      <alignment horizontal="center" vertical="center"/>
    </xf>
    <xf numFmtId="164" fontId="4" fillId="6" borderId="0" xfId="2" applyNumberFormat="1" applyFont="1" applyFill="1" applyBorder="1" applyAlignment="1">
      <alignment horizontal="center" vertical="center"/>
    </xf>
    <xf numFmtId="164" fontId="4" fillId="6" borderId="51" xfId="2" applyNumberFormat="1" applyFont="1" applyFill="1" applyBorder="1" applyAlignment="1">
      <alignment horizontal="center" vertical="center"/>
    </xf>
    <xf numFmtId="164" fontId="4" fillId="6" borderId="49" xfId="2" applyNumberFormat="1" applyFont="1" applyFill="1" applyBorder="1" applyAlignment="1">
      <alignment horizontal="center" vertical="center"/>
    </xf>
    <xf numFmtId="164" fontId="4" fillId="6" borderId="50" xfId="2" applyNumberFormat="1" applyFont="1" applyFill="1" applyBorder="1" applyAlignment="1">
      <alignment horizontal="center" vertical="center"/>
    </xf>
    <xf numFmtId="0" fontId="4" fillId="6" borderId="9" xfId="1" applyFont="1" applyFill="1" applyBorder="1" applyAlignment="1">
      <alignment horizontal="center" vertical="center" wrapText="1"/>
    </xf>
    <xf numFmtId="0" fontId="4" fillId="6" borderId="10" xfId="1" applyFont="1" applyFill="1" applyBorder="1" applyAlignment="1">
      <alignment horizontal="center" vertical="center" wrapText="1"/>
    </xf>
    <xf numFmtId="167" fontId="3" fillId="6" borderId="29" xfId="2" applyNumberFormat="1" applyFont="1" applyFill="1" applyBorder="1" applyAlignment="1">
      <alignment horizontal="center" vertical="center"/>
    </xf>
    <xf numFmtId="167" fontId="3" fillId="6" borderId="30" xfId="2" applyNumberFormat="1" applyFont="1" applyFill="1" applyBorder="1" applyAlignment="1">
      <alignment horizontal="center" vertical="center"/>
    </xf>
    <xf numFmtId="167" fontId="3" fillId="6" borderId="20" xfId="2" applyNumberFormat="1" applyFont="1" applyFill="1" applyBorder="1" applyAlignment="1">
      <alignment horizontal="center" vertical="center"/>
    </xf>
    <xf numFmtId="167" fontId="3" fillId="6" borderId="21" xfId="2" applyNumberFormat="1" applyFont="1" applyFill="1" applyBorder="1" applyAlignment="1">
      <alignment horizontal="center" vertical="center"/>
    </xf>
    <xf numFmtId="167" fontId="3" fillId="6" borderId="68" xfId="2" applyNumberFormat="1" applyFont="1" applyFill="1" applyBorder="1" applyAlignment="1">
      <alignment horizontal="center" vertical="center"/>
    </xf>
    <xf numFmtId="167" fontId="3" fillId="6" borderId="69" xfId="2" applyNumberFormat="1" applyFont="1" applyFill="1" applyBorder="1" applyAlignment="1">
      <alignment horizontal="center" vertical="center"/>
    </xf>
    <xf numFmtId="167" fontId="4" fillId="6" borderId="59" xfId="2" applyNumberFormat="1" applyFont="1" applyFill="1" applyBorder="1" applyAlignment="1">
      <alignment horizontal="center" vertical="center"/>
    </xf>
    <xf numFmtId="167" fontId="4" fillId="6" borderId="61" xfId="2" applyNumberFormat="1" applyFont="1" applyFill="1" applyBorder="1" applyAlignment="1">
      <alignment horizontal="center" vertical="center"/>
    </xf>
  </cellXfs>
  <cellStyles count="6">
    <cellStyle name="Normal" xfId="0" builtinId="0"/>
    <cellStyle name="เครื่องหมายจุลภาค 5" xfId="3" xr:uid="{8DC4E02B-5F8E-40F8-A747-7AF76175DC3A}"/>
    <cellStyle name="ปกติ 2" xfId="4" xr:uid="{B51A76F2-3D47-4350-B5EC-052C0DACFE95}"/>
    <cellStyle name="ปกติ 4" xfId="5" xr:uid="{104CC2AB-D84F-4EA9-9204-8069B8730DF4}"/>
    <cellStyle name="ปกติ 5" xfId="1" xr:uid="{101F1683-25A1-41A6-8D28-84F577C87EB7}"/>
    <cellStyle name="ปกติ 6" xfId="2" xr:uid="{D4E4EE16-E592-4B32-82BD-49069156E850}"/>
  </cellStyles>
  <dxfs count="0"/>
  <tableStyles count="0" defaultTableStyle="TableStyleMedium2" defaultPivotStyle="PivotStyleLight16"/>
  <colors>
    <mruColors>
      <color rgb="FFFFFFC1"/>
      <color rgb="FFFFC1D6"/>
      <color rgb="FF79DCFF"/>
      <color rgb="FFC9FFF5"/>
      <color rgb="FF00B0F0"/>
      <color rgb="FFA3FFED"/>
      <color rgb="FFFF66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FEE0E-A6BC-437B-85A9-F7313D9E2D2D}">
  <sheetPr>
    <tabColor rgb="FFCC66FF"/>
  </sheetPr>
  <dimension ref="A2:AE69"/>
  <sheetViews>
    <sheetView tabSelected="1" workbookViewId="0">
      <selection activeCell="A2" sqref="A2:AE2"/>
    </sheetView>
  </sheetViews>
  <sheetFormatPr defaultColWidth="8.75" defaultRowHeight="26.25" x14ac:dyDescent="0.4"/>
  <cols>
    <col min="1" max="1" width="140.5" style="6" bestFit="1" customWidth="1"/>
    <col min="2" max="2" width="20.625" style="6" customWidth="1"/>
    <col min="3" max="4" width="16.625" style="7" customWidth="1"/>
    <col min="5" max="6" width="16.625" style="6" customWidth="1"/>
    <col min="7" max="30" width="13.5" style="6" customWidth="1"/>
    <col min="31" max="16384" width="8.75" style="6"/>
  </cols>
  <sheetData>
    <row r="2" spans="1:31" ht="30.75" x14ac:dyDescent="0.45">
      <c r="A2" s="232" t="s">
        <v>30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</row>
    <row r="3" spans="1:31" ht="27" thickBot="1" x14ac:dyDescent="0.4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s="20" customFormat="1" x14ac:dyDescent="0.4">
      <c r="A4" s="9" t="s">
        <v>0</v>
      </c>
      <c r="B4" s="9" t="s">
        <v>93</v>
      </c>
      <c r="C4" s="10" t="s">
        <v>1</v>
      </c>
      <c r="D4" s="11" t="s">
        <v>2</v>
      </c>
      <c r="E4" s="12" t="s">
        <v>3</v>
      </c>
      <c r="F4" s="13" t="s">
        <v>4</v>
      </c>
      <c r="G4" s="14" t="s">
        <v>5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7" t="s">
        <v>6</v>
      </c>
      <c r="T4" s="18"/>
      <c r="U4" s="18"/>
      <c r="V4" s="18"/>
      <c r="W4" s="18"/>
      <c r="X4" s="18"/>
      <c r="Y4" s="18"/>
      <c r="Z4" s="18"/>
      <c r="AA4" s="18"/>
      <c r="AB4" s="18"/>
      <c r="AC4" s="18"/>
      <c r="AD4" s="19"/>
    </row>
    <row r="5" spans="1:31" s="20" customFormat="1" x14ac:dyDescent="0.4">
      <c r="A5" s="21"/>
      <c r="B5" s="21"/>
      <c r="C5" s="22"/>
      <c r="D5" s="23"/>
      <c r="E5" s="24"/>
      <c r="F5" s="25"/>
      <c r="G5" s="26" t="s">
        <v>7</v>
      </c>
      <c r="H5" s="27" t="s">
        <v>8</v>
      </c>
      <c r="I5" s="27" t="s">
        <v>9</v>
      </c>
      <c r="J5" s="27" t="s">
        <v>10</v>
      </c>
      <c r="K5" s="27" t="s">
        <v>11</v>
      </c>
      <c r="L5" s="28" t="s">
        <v>12</v>
      </c>
      <c r="M5" s="28" t="s">
        <v>13</v>
      </c>
      <c r="N5" s="28" t="s">
        <v>14</v>
      </c>
      <c r="O5" s="28" t="s">
        <v>15</v>
      </c>
      <c r="P5" s="28" t="s">
        <v>16</v>
      </c>
      <c r="Q5" s="28" t="s">
        <v>17</v>
      </c>
      <c r="R5" s="29" t="s">
        <v>18</v>
      </c>
      <c r="S5" s="26" t="s">
        <v>7</v>
      </c>
      <c r="T5" s="27" t="s">
        <v>8</v>
      </c>
      <c r="U5" s="27" t="s">
        <v>9</v>
      </c>
      <c r="V5" s="27" t="s">
        <v>10</v>
      </c>
      <c r="W5" s="27" t="s">
        <v>11</v>
      </c>
      <c r="X5" s="28" t="s">
        <v>12</v>
      </c>
      <c r="Y5" s="28" t="s">
        <v>13</v>
      </c>
      <c r="Z5" s="28" t="s">
        <v>14</v>
      </c>
      <c r="AA5" s="28" t="s">
        <v>15</v>
      </c>
      <c r="AB5" s="28" t="s">
        <v>16</v>
      </c>
      <c r="AC5" s="28" t="s">
        <v>17</v>
      </c>
      <c r="AD5" s="29" t="s">
        <v>18</v>
      </c>
    </row>
    <row r="6" spans="1:31" s="20" customFormat="1" x14ac:dyDescent="0.4">
      <c r="A6" s="30"/>
      <c r="B6" s="30"/>
      <c r="C6" s="31" t="s">
        <v>71</v>
      </c>
      <c r="D6" s="32" t="s">
        <v>70</v>
      </c>
      <c r="E6" s="33" t="s">
        <v>72</v>
      </c>
      <c r="F6" s="34" t="s">
        <v>73</v>
      </c>
      <c r="G6" s="35" t="s">
        <v>46</v>
      </c>
      <c r="H6" s="36" t="s">
        <v>47</v>
      </c>
      <c r="I6" s="36" t="s">
        <v>48</v>
      </c>
      <c r="J6" s="36" t="s">
        <v>49</v>
      </c>
      <c r="K6" s="36" t="s">
        <v>50</v>
      </c>
      <c r="L6" s="36" t="s">
        <v>51</v>
      </c>
      <c r="M6" s="36" t="s">
        <v>52</v>
      </c>
      <c r="N6" s="36" t="s">
        <v>53</v>
      </c>
      <c r="O6" s="36" t="s">
        <v>54</v>
      </c>
      <c r="P6" s="36" t="s">
        <v>55</v>
      </c>
      <c r="Q6" s="36" t="s">
        <v>56</v>
      </c>
      <c r="R6" s="37" t="s">
        <v>57</v>
      </c>
      <c r="S6" s="35" t="s">
        <v>58</v>
      </c>
      <c r="T6" s="36" t="s">
        <v>59</v>
      </c>
      <c r="U6" s="36" t="s">
        <v>60</v>
      </c>
      <c r="V6" s="36" t="s">
        <v>61</v>
      </c>
      <c r="W6" s="36" t="s">
        <v>62</v>
      </c>
      <c r="X6" s="36" t="s">
        <v>63</v>
      </c>
      <c r="Y6" s="36" t="s">
        <v>64</v>
      </c>
      <c r="Z6" s="36" t="s">
        <v>65</v>
      </c>
      <c r="AA6" s="36" t="s">
        <v>66</v>
      </c>
      <c r="AB6" s="36" t="s">
        <v>67</v>
      </c>
      <c r="AC6" s="36" t="s">
        <v>68</v>
      </c>
      <c r="AD6" s="37" t="s">
        <v>69</v>
      </c>
    </row>
    <row r="7" spans="1:31" x14ac:dyDescent="0.4">
      <c r="A7" s="38" t="s">
        <v>19</v>
      </c>
      <c r="B7" s="39"/>
      <c r="C7" s="40"/>
      <c r="D7" s="41"/>
      <c r="E7" s="42"/>
      <c r="F7" s="43"/>
      <c r="G7" s="44"/>
      <c r="H7" s="42"/>
      <c r="I7" s="42"/>
      <c r="J7" s="42"/>
      <c r="K7" s="42"/>
      <c r="L7" s="42"/>
      <c r="M7" s="42"/>
      <c r="N7" s="42"/>
      <c r="O7" s="42"/>
      <c r="P7" s="42"/>
      <c r="Q7" s="42"/>
      <c r="R7" s="43"/>
      <c r="S7" s="44"/>
      <c r="T7" s="42"/>
      <c r="U7" s="42"/>
      <c r="V7" s="42"/>
      <c r="W7" s="42"/>
      <c r="X7" s="42"/>
      <c r="Y7" s="42"/>
      <c r="Z7" s="42"/>
      <c r="AA7" s="42"/>
      <c r="AB7" s="42"/>
      <c r="AC7" s="42"/>
      <c r="AD7" s="43"/>
    </row>
    <row r="8" spans="1:31" s="20" customFormat="1" x14ac:dyDescent="0.4">
      <c r="A8" s="45" t="s">
        <v>20</v>
      </c>
      <c r="B8" s="46" t="s">
        <v>21</v>
      </c>
      <c r="C8" s="47"/>
      <c r="D8" s="48">
        <f>+F8-E8</f>
        <v>121</v>
      </c>
      <c r="E8" s="49"/>
      <c r="F8" s="50">
        <f>SUM(S8:AD8)</f>
        <v>121</v>
      </c>
      <c r="G8" s="51"/>
      <c r="H8" s="52"/>
      <c r="I8" s="52"/>
      <c r="J8" s="52"/>
      <c r="K8" s="52"/>
      <c r="L8" s="52"/>
      <c r="M8" s="52"/>
      <c r="N8" s="52"/>
      <c r="O8" s="52"/>
      <c r="P8" s="52"/>
      <c r="Q8" s="52"/>
      <c r="R8" s="53"/>
      <c r="S8" s="51"/>
      <c r="T8" s="52"/>
      <c r="U8" s="52"/>
      <c r="V8" s="54">
        <v>1</v>
      </c>
      <c r="W8" s="54">
        <v>120</v>
      </c>
      <c r="X8" s="54"/>
      <c r="Y8" s="54"/>
      <c r="Z8" s="54"/>
      <c r="AA8" s="54"/>
      <c r="AB8" s="54"/>
      <c r="AC8" s="54"/>
      <c r="AD8" s="55"/>
    </row>
    <row r="9" spans="1:31" s="20" customFormat="1" x14ac:dyDescent="0.4">
      <c r="A9" s="56"/>
      <c r="B9" s="57" t="s">
        <v>22</v>
      </c>
      <c r="C9" s="47"/>
      <c r="D9" s="48">
        <f>+F9-E9</f>
        <v>191597</v>
      </c>
      <c r="E9" s="49"/>
      <c r="F9" s="50">
        <f>SUM(S9:AD9)</f>
        <v>191597</v>
      </c>
      <c r="G9" s="58"/>
      <c r="H9" s="59"/>
      <c r="I9" s="59"/>
      <c r="J9" s="59"/>
      <c r="K9" s="59"/>
      <c r="L9" s="59"/>
      <c r="M9" s="59"/>
      <c r="N9" s="59"/>
      <c r="O9" s="59"/>
      <c r="P9" s="59"/>
      <c r="Q9" s="59"/>
      <c r="R9" s="60"/>
      <c r="S9" s="58"/>
      <c r="T9" s="59"/>
      <c r="U9" s="59"/>
      <c r="V9" s="61">
        <v>540</v>
      </c>
      <c r="W9" s="61">
        <v>191057</v>
      </c>
      <c r="X9" s="61"/>
      <c r="Y9" s="61"/>
      <c r="Z9" s="61"/>
      <c r="AA9" s="61"/>
      <c r="AB9" s="61"/>
      <c r="AC9" s="61"/>
      <c r="AD9" s="62"/>
    </row>
    <row r="10" spans="1:31" x14ac:dyDescent="0.4">
      <c r="A10" s="38" t="s">
        <v>23</v>
      </c>
      <c r="B10" s="39"/>
      <c r="C10" s="40"/>
      <c r="D10" s="41"/>
      <c r="E10" s="42"/>
      <c r="F10" s="43"/>
      <c r="G10" s="44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3"/>
      <c r="S10" s="44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3"/>
    </row>
    <row r="11" spans="1:31" x14ac:dyDescent="0.4">
      <c r="A11" s="63" t="s">
        <v>74</v>
      </c>
      <c r="B11" s="64" t="s">
        <v>21</v>
      </c>
      <c r="C11" s="65">
        <f>+F11-E11</f>
        <v>-40988</v>
      </c>
      <c r="D11" s="66"/>
      <c r="E11" s="67">
        <f>SUM(G11:R11)</f>
        <v>41954</v>
      </c>
      <c r="F11" s="68">
        <f>SUM(S11:AD11)</f>
        <v>966</v>
      </c>
      <c r="G11" s="69"/>
      <c r="H11" s="70"/>
      <c r="I11" s="70"/>
      <c r="J11" s="70"/>
      <c r="K11" s="71">
        <v>3020</v>
      </c>
      <c r="L11" s="71">
        <v>2971</v>
      </c>
      <c r="M11" s="71"/>
      <c r="N11" s="71">
        <v>9492</v>
      </c>
      <c r="O11" s="71">
        <v>12569</v>
      </c>
      <c r="P11" s="71">
        <v>13898</v>
      </c>
      <c r="Q11" s="71">
        <v>4</v>
      </c>
      <c r="R11" s="72"/>
      <c r="S11" s="73"/>
      <c r="T11" s="74"/>
      <c r="U11" s="74"/>
      <c r="V11" s="74"/>
      <c r="W11" s="75">
        <v>1</v>
      </c>
      <c r="X11" s="75"/>
      <c r="Y11" s="75">
        <v>770</v>
      </c>
      <c r="Z11" s="75"/>
      <c r="AA11" s="75"/>
      <c r="AB11" s="75"/>
      <c r="AC11" s="75">
        <v>195</v>
      </c>
      <c r="AD11" s="76"/>
    </row>
    <row r="12" spans="1:31" x14ac:dyDescent="0.4">
      <c r="A12" s="77"/>
      <c r="B12" s="78" t="s">
        <v>22</v>
      </c>
      <c r="C12" s="65">
        <f>+F12-E12</f>
        <v>-102203141</v>
      </c>
      <c r="D12" s="79"/>
      <c r="E12" s="80">
        <f>SUM(G12:R12)</f>
        <v>104867714</v>
      </c>
      <c r="F12" s="68">
        <f>SUM(S12:AD12)</f>
        <v>2664573</v>
      </c>
      <c r="G12" s="81"/>
      <c r="H12" s="82"/>
      <c r="I12" s="82"/>
      <c r="J12" s="82"/>
      <c r="K12" s="83">
        <v>7340516</v>
      </c>
      <c r="L12" s="83">
        <v>6695491</v>
      </c>
      <c r="M12" s="83"/>
      <c r="N12" s="83">
        <v>23429073</v>
      </c>
      <c r="O12" s="83">
        <v>31084339</v>
      </c>
      <c r="P12" s="83">
        <v>36318187</v>
      </c>
      <c r="Q12" s="83">
        <v>108</v>
      </c>
      <c r="R12" s="84"/>
      <c r="S12" s="85"/>
      <c r="T12" s="86"/>
      <c r="U12" s="86"/>
      <c r="V12" s="86"/>
      <c r="W12" s="87">
        <v>1510</v>
      </c>
      <c r="X12" s="87"/>
      <c r="Y12" s="87">
        <v>2103510</v>
      </c>
      <c r="Z12" s="87"/>
      <c r="AA12" s="87"/>
      <c r="AB12" s="87"/>
      <c r="AC12" s="87">
        <v>559553</v>
      </c>
      <c r="AD12" s="88"/>
    </row>
    <row r="13" spans="1:31" x14ac:dyDescent="0.4">
      <c r="A13" s="77" t="s">
        <v>75</v>
      </c>
      <c r="B13" s="78" t="s">
        <v>21</v>
      </c>
      <c r="C13" s="65">
        <f>+F13-E13</f>
        <v>-60349</v>
      </c>
      <c r="D13" s="79"/>
      <c r="E13" s="80">
        <f>SUM(G13:R13)</f>
        <v>115717</v>
      </c>
      <c r="F13" s="68">
        <f>SUM(S13:AD13)</f>
        <v>55368</v>
      </c>
      <c r="G13" s="89">
        <v>24069</v>
      </c>
      <c r="H13" s="83">
        <v>974</v>
      </c>
      <c r="I13" s="83"/>
      <c r="J13" s="83">
        <v>6749</v>
      </c>
      <c r="K13" s="83">
        <v>12230</v>
      </c>
      <c r="L13" s="83">
        <v>4696</v>
      </c>
      <c r="M13" s="83">
        <v>4869</v>
      </c>
      <c r="N13" s="83">
        <v>21852</v>
      </c>
      <c r="O13" s="83">
        <v>948</v>
      </c>
      <c r="P13" s="83">
        <v>18403</v>
      </c>
      <c r="Q13" s="83">
        <v>20927</v>
      </c>
      <c r="R13" s="84"/>
      <c r="S13" s="90">
        <v>200</v>
      </c>
      <c r="T13" s="87">
        <v>3000</v>
      </c>
      <c r="U13" s="87">
        <v>6600</v>
      </c>
      <c r="V13" s="87"/>
      <c r="W13" s="87">
        <v>220</v>
      </c>
      <c r="X13" s="87"/>
      <c r="Y13" s="87">
        <v>10000</v>
      </c>
      <c r="Z13" s="87">
        <v>12345</v>
      </c>
      <c r="AA13" s="87">
        <v>200</v>
      </c>
      <c r="AB13" s="87">
        <v>9555</v>
      </c>
      <c r="AC13" s="87">
        <v>5613</v>
      </c>
      <c r="AD13" s="88">
        <v>7635</v>
      </c>
    </row>
    <row r="14" spans="1:31" x14ac:dyDescent="0.4">
      <c r="A14" s="77"/>
      <c r="B14" s="78" t="s">
        <v>22</v>
      </c>
      <c r="C14" s="65">
        <f>+F14-E14</f>
        <v>-40041119</v>
      </c>
      <c r="D14" s="79"/>
      <c r="E14" s="80">
        <f>SUM(G14:R14)</f>
        <v>62411151</v>
      </c>
      <c r="F14" s="68">
        <f>SUM(S14:AD14)</f>
        <v>22370032</v>
      </c>
      <c r="G14" s="89">
        <v>9691430</v>
      </c>
      <c r="H14" s="83">
        <v>1763956</v>
      </c>
      <c r="I14" s="83"/>
      <c r="J14" s="83">
        <v>2785312</v>
      </c>
      <c r="K14" s="83">
        <v>6417597</v>
      </c>
      <c r="L14" s="83">
        <v>2088228</v>
      </c>
      <c r="M14" s="83">
        <v>3504952</v>
      </c>
      <c r="N14" s="83">
        <v>11019423</v>
      </c>
      <c r="O14" s="83">
        <v>1764880</v>
      </c>
      <c r="P14" s="83">
        <v>8688461</v>
      </c>
      <c r="Q14" s="83">
        <v>14686912</v>
      </c>
      <c r="R14" s="84"/>
      <c r="S14" s="90">
        <v>125971</v>
      </c>
      <c r="T14" s="87">
        <v>391553</v>
      </c>
      <c r="U14" s="87">
        <v>1583689</v>
      </c>
      <c r="V14" s="87"/>
      <c r="W14" s="87">
        <v>161380</v>
      </c>
      <c r="X14" s="87"/>
      <c r="Y14" s="87">
        <v>1380908</v>
      </c>
      <c r="Z14" s="87">
        <v>2873102</v>
      </c>
      <c r="AA14" s="87">
        <v>122178</v>
      </c>
      <c r="AB14" s="87">
        <v>6206584</v>
      </c>
      <c r="AC14" s="87">
        <v>1463097</v>
      </c>
      <c r="AD14" s="88">
        <v>8061570</v>
      </c>
    </row>
    <row r="15" spans="1:31" x14ac:dyDescent="0.4">
      <c r="A15" s="77" t="s">
        <v>76</v>
      </c>
      <c r="B15" s="78" t="s">
        <v>21</v>
      </c>
      <c r="C15" s="65">
        <f>+F15-E15</f>
        <v>-59160</v>
      </c>
      <c r="D15" s="79"/>
      <c r="E15" s="80">
        <f>SUM(G15:R15)</f>
        <v>68632</v>
      </c>
      <c r="F15" s="68">
        <f>SUM(S15:AD15)</f>
        <v>9472</v>
      </c>
      <c r="G15" s="89">
        <v>9199</v>
      </c>
      <c r="H15" s="83">
        <v>1000</v>
      </c>
      <c r="I15" s="83">
        <v>13901</v>
      </c>
      <c r="J15" s="83">
        <v>4402</v>
      </c>
      <c r="K15" s="83">
        <v>4809</v>
      </c>
      <c r="L15" s="83">
        <v>7312</v>
      </c>
      <c r="M15" s="83">
        <v>3945</v>
      </c>
      <c r="N15" s="83">
        <v>4115</v>
      </c>
      <c r="O15" s="83">
        <v>4189</v>
      </c>
      <c r="P15" s="83">
        <v>3108</v>
      </c>
      <c r="Q15" s="83">
        <v>7822</v>
      </c>
      <c r="R15" s="84">
        <v>4830</v>
      </c>
      <c r="S15" s="90">
        <v>1002</v>
      </c>
      <c r="T15" s="87">
        <v>2285</v>
      </c>
      <c r="U15" s="87">
        <v>1233</v>
      </c>
      <c r="V15" s="87">
        <v>841</v>
      </c>
      <c r="W15" s="87">
        <v>544</v>
      </c>
      <c r="X15" s="87">
        <v>702</v>
      </c>
      <c r="Y15" s="87">
        <v>515</v>
      </c>
      <c r="Z15" s="87">
        <v>517</v>
      </c>
      <c r="AA15" s="87">
        <v>383</v>
      </c>
      <c r="AB15" s="87">
        <v>336</v>
      </c>
      <c r="AC15" s="87">
        <v>64</v>
      </c>
      <c r="AD15" s="88">
        <v>1050</v>
      </c>
    </row>
    <row r="16" spans="1:31" x14ac:dyDescent="0.4">
      <c r="A16" s="77"/>
      <c r="B16" s="78" t="s">
        <v>22</v>
      </c>
      <c r="C16" s="65">
        <f>+F16-E16</f>
        <v>-120595082</v>
      </c>
      <c r="D16" s="79"/>
      <c r="E16" s="80">
        <f>SUM(G16:R16)</f>
        <v>129096119</v>
      </c>
      <c r="F16" s="68">
        <f>SUM(S16:AD16)</f>
        <v>8501037</v>
      </c>
      <c r="G16" s="89">
        <v>13669096</v>
      </c>
      <c r="H16" s="83">
        <v>1090779</v>
      </c>
      <c r="I16" s="83">
        <v>20542903</v>
      </c>
      <c r="J16" s="83">
        <v>8256136</v>
      </c>
      <c r="K16" s="83">
        <v>5777523</v>
      </c>
      <c r="L16" s="83">
        <v>13700259</v>
      </c>
      <c r="M16" s="83">
        <v>10326166</v>
      </c>
      <c r="N16" s="83">
        <v>7541120</v>
      </c>
      <c r="O16" s="83">
        <v>10744265</v>
      </c>
      <c r="P16" s="83">
        <v>8483250</v>
      </c>
      <c r="Q16" s="83">
        <v>18776298</v>
      </c>
      <c r="R16" s="84">
        <v>10188324</v>
      </c>
      <c r="S16" s="90">
        <v>1206391</v>
      </c>
      <c r="T16" s="87">
        <v>1494638</v>
      </c>
      <c r="U16" s="87">
        <v>754370</v>
      </c>
      <c r="V16" s="87">
        <v>377356</v>
      </c>
      <c r="W16" s="87">
        <v>636213</v>
      </c>
      <c r="X16" s="87">
        <v>970092</v>
      </c>
      <c r="Y16" s="87">
        <v>104673</v>
      </c>
      <c r="Z16" s="87">
        <v>819801</v>
      </c>
      <c r="AA16" s="87">
        <v>381537</v>
      </c>
      <c r="AB16" s="87">
        <v>584116</v>
      </c>
      <c r="AC16" s="87">
        <v>51689</v>
      </c>
      <c r="AD16" s="88">
        <v>1120161</v>
      </c>
    </row>
    <row r="17" spans="1:30" x14ac:dyDescent="0.4">
      <c r="A17" s="77" t="s">
        <v>77</v>
      </c>
      <c r="B17" s="78" t="s">
        <v>21</v>
      </c>
      <c r="C17" s="91"/>
      <c r="D17" s="79">
        <f>+F17-E17</f>
        <v>36928</v>
      </c>
      <c r="E17" s="80">
        <f>SUM(G17:R17)</f>
        <v>12940</v>
      </c>
      <c r="F17" s="68">
        <f>SUM(S17:AD17)</f>
        <v>49868</v>
      </c>
      <c r="G17" s="89">
        <v>1430</v>
      </c>
      <c r="H17" s="83">
        <v>697</v>
      </c>
      <c r="I17" s="83">
        <v>2116</v>
      </c>
      <c r="J17" s="83">
        <v>6</v>
      </c>
      <c r="K17" s="83">
        <v>325</v>
      </c>
      <c r="L17" s="83">
        <v>500</v>
      </c>
      <c r="M17" s="83">
        <v>3117</v>
      </c>
      <c r="N17" s="83">
        <v>500</v>
      </c>
      <c r="O17" s="83">
        <v>1008</v>
      </c>
      <c r="P17" s="83">
        <v>559</v>
      </c>
      <c r="Q17" s="83">
        <v>1532</v>
      </c>
      <c r="R17" s="84">
        <v>1150</v>
      </c>
      <c r="S17" s="90">
        <v>2032</v>
      </c>
      <c r="T17" s="87">
        <v>4761</v>
      </c>
      <c r="U17" s="87">
        <v>4459</v>
      </c>
      <c r="V17" s="87">
        <v>652</v>
      </c>
      <c r="W17" s="87">
        <v>2231</v>
      </c>
      <c r="X17" s="87">
        <v>2492</v>
      </c>
      <c r="Y17" s="87">
        <v>4971</v>
      </c>
      <c r="Z17" s="87">
        <v>5105</v>
      </c>
      <c r="AA17" s="87">
        <v>3577</v>
      </c>
      <c r="AB17" s="87">
        <v>7643</v>
      </c>
      <c r="AC17" s="87">
        <v>4442</v>
      </c>
      <c r="AD17" s="88">
        <v>7503</v>
      </c>
    </row>
    <row r="18" spans="1:30" x14ac:dyDescent="0.4">
      <c r="A18" s="77"/>
      <c r="B18" s="78" t="s">
        <v>22</v>
      </c>
      <c r="C18" s="91"/>
      <c r="D18" s="79">
        <f>+F18-E18</f>
        <v>77833182</v>
      </c>
      <c r="E18" s="80">
        <f>SUM(G18:R18)</f>
        <v>30446678</v>
      </c>
      <c r="F18" s="68">
        <f>SUM(S18:AD18)</f>
        <v>108279860</v>
      </c>
      <c r="G18" s="89">
        <v>3663076</v>
      </c>
      <c r="H18" s="83">
        <v>1354198</v>
      </c>
      <c r="I18" s="83">
        <v>4350072</v>
      </c>
      <c r="J18" s="83">
        <v>3532</v>
      </c>
      <c r="K18" s="83">
        <v>782187</v>
      </c>
      <c r="L18" s="83">
        <v>944801</v>
      </c>
      <c r="M18" s="83">
        <v>8174034</v>
      </c>
      <c r="N18" s="83">
        <v>1259519</v>
      </c>
      <c r="O18" s="83">
        <v>2751168</v>
      </c>
      <c r="P18" s="83">
        <v>1200469</v>
      </c>
      <c r="Q18" s="83">
        <v>3861701</v>
      </c>
      <c r="R18" s="84">
        <v>2101921</v>
      </c>
      <c r="S18" s="90">
        <v>4137338</v>
      </c>
      <c r="T18" s="87">
        <v>11055527</v>
      </c>
      <c r="U18" s="87">
        <v>7531073</v>
      </c>
      <c r="V18" s="87">
        <v>1981914</v>
      </c>
      <c r="W18" s="87">
        <v>5863199</v>
      </c>
      <c r="X18" s="87">
        <v>6435175</v>
      </c>
      <c r="Y18" s="87">
        <v>6689835</v>
      </c>
      <c r="Z18" s="87">
        <v>12295338</v>
      </c>
      <c r="AA18" s="87">
        <v>9381777</v>
      </c>
      <c r="AB18" s="87">
        <v>15287635</v>
      </c>
      <c r="AC18" s="87">
        <v>11108089</v>
      </c>
      <c r="AD18" s="88">
        <v>16512960</v>
      </c>
    </row>
    <row r="19" spans="1:30" x14ac:dyDescent="0.4">
      <c r="A19" s="77" t="s">
        <v>78</v>
      </c>
      <c r="B19" s="78" t="s">
        <v>21</v>
      </c>
      <c r="C19" s="65">
        <f>+F19-E19</f>
        <v>-2389</v>
      </c>
      <c r="D19" s="79"/>
      <c r="E19" s="80">
        <f>SUM(G19:R19)</f>
        <v>4093</v>
      </c>
      <c r="F19" s="68">
        <f>SUM(S19:AD19)</f>
        <v>1704</v>
      </c>
      <c r="G19" s="89">
        <v>1</v>
      </c>
      <c r="H19" s="83">
        <v>9</v>
      </c>
      <c r="I19" s="83">
        <v>130</v>
      </c>
      <c r="J19" s="83"/>
      <c r="K19" s="83">
        <v>1968</v>
      </c>
      <c r="L19" s="83">
        <v>1792</v>
      </c>
      <c r="M19" s="83">
        <v>4</v>
      </c>
      <c r="N19" s="83">
        <v>61</v>
      </c>
      <c r="O19" s="83">
        <v>14</v>
      </c>
      <c r="P19" s="83">
        <v>4</v>
      </c>
      <c r="Q19" s="83">
        <v>108</v>
      </c>
      <c r="R19" s="84">
        <v>2</v>
      </c>
      <c r="S19" s="90">
        <v>201</v>
      </c>
      <c r="T19" s="87">
        <v>282</v>
      </c>
      <c r="U19" s="87">
        <v>475</v>
      </c>
      <c r="V19" s="87">
        <v>43</v>
      </c>
      <c r="W19" s="87">
        <v>72</v>
      </c>
      <c r="X19" s="87">
        <v>427</v>
      </c>
      <c r="Y19" s="87">
        <v>78</v>
      </c>
      <c r="Z19" s="87">
        <v>35</v>
      </c>
      <c r="AA19" s="87">
        <v>11</v>
      </c>
      <c r="AB19" s="87">
        <v>26</v>
      </c>
      <c r="AC19" s="87">
        <v>28</v>
      </c>
      <c r="AD19" s="88">
        <v>26</v>
      </c>
    </row>
    <row r="20" spans="1:30" x14ac:dyDescent="0.4">
      <c r="A20" s="92"/>
      <c r="B20" s="93" t="s">
        <v>22</v>
      </c>
      <c r="C20" s="94">
        <f>+F20-E20</f>
        <v>-9955540</v>
      </c>
      <c r="D20" s="95"/>
      <c r="E20" s="96">
        <f>SUM(G20:R20)</f>
        <v>10391030</v>
      </c>
      <c r="F20" s="97">
        <f>SUM(S20:AD20)</f>
        <v>435490</v>
      </c>
      <c r="G20" s="98">
        <v>9008</v>
      </c>
      <c r="H20" s="99">
        <v>9611</v>
      </c>
      <c r="I20" s="99">
        <v>42770</v>
      </c>
      <c r="J20" s="99">
        <v>128</v>
      </c>
      <c r="K20" s="99">
        <v>5359747</v>
      </c>
      <c r="L20" s="99">
        <v>4833434</v>
      </c>
      <c r="M20" s="99">
        <v>12226</v>
      </c>
      <c r="N20" s="99">
        <v>33944</v>
      </c>
      <c r="O20" s="99">
        <v>23143</v>
      </c>
      <c r="P20" s="99">
        <v>9601</v>
      </c>
      <c r="Q20" s="99">
        <v>49075</v>
      </c>
      <c r="R20" s="100">
        <v>8343</v>
      </c>
      <c r="S20" s="101">
        <v>49272</v>
      </c>
      <c r="T20" s="102">
        <v>22360</v>
      </c>
      <c r="U20" s="102">
        <v>98509</v>
      </c>
      <c r="V20" s="102">
        <v>30326</v>
      </c>
      <c r="W20" s="102">
        <v>41633</v>
      </c>
      <c r="X20" s="102">
        <v>88750</v>
      </c>
      <c r="Y20" s="102">
        <v>45306</v>
      </c>
      <c r="Z20" s="102">
        <v>18008</v>
      </c>
      <c r="AA20" s="102">
        <v>5715</v>
      </c>
      <c r="AB20" s="102">
        <v>7621</v>
      </c>
      <c r="AC20" s="102">
        <v>15053</v>
      </c>
      <c r="AD20" s="103">
        <v>12937</v>
      </c>
    </row>
    <row r="21" spans="1:30" s="20" customFormat="1" x14ac:dyDescent="0.4">
      <c r="A21" s="104" t="s">
        <v>42</v>
      </c>
      <c r="B21" s="105" t="s">
        <v>21</v>
      </c>
      <c r="C21" s="106">
        <f>+F21-E21</f>
        <v>-125958</v>
      </c>
      <c r="D21" s="107"/>
      <c r="E21" s="108">
        <f>SUM(G21:R21)</f>
        <v>243336</v>
      </c>
      <c r="F21" s="109">
        <f>SUM(S21:AD21)</f>
        <v>117378</v>
      </c>
      <c r="G21" s="110">
        <f>G11+G13+G15+G17+G19</f>
        <v>34699</v>
      </c>
      <c r="H21" s="111">
        <f>H11+H13+H15+H17+H19</f>
        <v>2680</v>
      </c>
      <c r="I21" s="111">
        <f t="shared" ref="I21:AD22" si="0">I11+I13+I15+I17+I19</f>
        <v>16147</v>
      </c>
      <c r="J21" s="111">
        <f t="shared" si="0"/>
        <v>11157</v>
      </c>
      <c r="K21" s="111">
        <f t="shared" si="0"/>
        <v>22352</v>
      </c>
      <c r="L21" s="111">
        <f t="shared" si="0"/>
        <v>17271</v>
      </c>
      <c r="M21" s="111">
        <f t="shared" si="0"/>
        <v>11935</v>
      </c>
      <c r="N21" s="111">
        <f t="shared" si="0"/>
        <v>36020</v>
      </c>
      <c r="O21" s="111">
        <f t="shared" si="0"/>
        <v>18728</v>
      </c>
      <c r="P21" s="111">
        <f t="shared" si="0"/>
        <v>35972</v>
      </c>
      <c r="Q21" s="111">
        <f t="shared" si="0"/>
        <v>30393</v>
      </c>
      <c r="R21" s="112">
        <f t="shared" si="0"/>
        <v>5982</v>
      </c>
      <c r="S21" s="110">
        <f t="shared" si="0"/>
        <v>3435</v>
      </c>
      <c r="T21" s="111">
        <f t="shared" si="0"/>
        <v>10328</v>
      </c>
      <c r="U21" s="111">
        <f t="shared" si="0"/>
        <v>12767</v>
      </c>
      <c r="V21" s="111">
        <f t="shared" si="0"/>
        <v>1536</v>
      </c>
      <c r="W21" s="111">
        <f t="shared" si="0"/>
        <v>3068</v>
      </c>
      <c r="X21" s="111">
        <f t="shared" si="0"/>
        <v>3621</v>
      </c>
      <c r="Y21" s="111">
        <f t="shared" si="0"/>
        <v>16334</v>
      </c>
      <c r="Z21" s="111">
        <f t="shared" si="0"/>
        <v>18002</v>
      </c>
      <c r="AA21" s="111">
        <f t="shared" si="0"/>
        <v>4171</v>
      </c>
      <c r="AB21" s="111">
        <f t="shared" si="0"/>
        <v>17560</v>
      </c>
      <c r="AC21" s="111">
        <f t="shared" si="0"/>
        <v>10342</v>
      </c>
      <c r="AD21" s="112">
        <f t="shared" si="0"/>
        <v>16214</v>
      </c>
    </row>
    <row r="22" spans="1:30" s="20" customFormat="1" x14ac:dyDescent="0.4">
      <c r="A22" s="113"/>
      <c r="B22" s="114" t="s">
        <v>22</v>
      </c>
      <c r="C22" s="115">
        <f>+F22-E22</f>
        <v>-194961700</v>
      </c>
      <c r="D22" s="116"/>
      <c r="E22" s="117">
        <f>SUM(G22:R22)</f>
        <v>337212692</v>
      </c>
      <c r="F22" s="118">
        <f>SUM(S22:AD22)</f>
        <v>142250992</v>
      </c>
      <c r="G22" s="119">
        <f>G12+G14+G16+G18+G20</f>
        <v>27032610</v>
      </c>
      <c r="H22" s="120">
        <f t="shared" ref="H22:R22" si="1">H12+H14+H16+H18+H20</f>
        <v>4218544</v>
      </c>
      <c r="I22" s="120">
        <f>I12+I14+I16+I18+I20</f>
        <v>24935745</v>
      </c>
      <c r="J22" s="120">
        <f t="shared" si="1"/>
        <v>11045108</v>
      </c>
      <c r="K22" s="120">
        <f t="shared" si="1"/>
        <v>25677570</v>
      </c>
      <c r="L22" s="120">
        <f t="shared" si="1"/>
        <v>28262213</v>
      </c>
      <c r="M22" s="120">
        <f t="shared" si="1"/>
        <v>22017378</v>
      </c>
      <c r="N22" s="120">
        <f t="shared" si="1"/>
        <v>43283079</v>
      </c>
      <c r="O22" s="120">
        <f t="shared" si="1"/>
        <v>46367795</v>
      </c>
      <c r="P22" s="120">
        <f t="shared" si="1"/>
        <v>54699968</v>
      </c>
      <c r="Q22" s="120">
        <f t="shared" si="1"/>
        <v>37374094</v>
      </c>
      <c r="R22" s="121">
        <f t="shared" si="1"/>
        <v>12298588</v>
      </c>
      <c r="S22" s="119">
        <f t="shared" si="0"/>
        <v>5518972</v>
      </c>
      <c r="T22" s="120">
        <f t="shared" si="0"/>
        <v>12964078</v>
      </c>
      <c r="U22" s="120">
        <f t="shared" si="0"/>
        <v>9967641</v>
      </c>
      <c r="V22" s="120">
        <f t="shared" si="0"/>
        <v>2389596</v>
      </c>
      <c r="W22" s="120">
        <f t="shared" si="0"/>
        <v>6703935</v>
      </c>
      <c r="X22" s="120">
        <f t="shared" si="0"/>
        <v>7494017</v>
      </c>
      <c r="Y22" s="120">
        <f t="shared" si="0"/>
        <v>10324232</v>
      </c>
      <c r="Z22" s="120">
        <f t="shared" si="0"/>
        <v>16006249</v>
      </c>
      <c r="AA22" s="120">
        <f t="shared" si="0"/>
        <v>9891207</v>
      </c>
      <c r="AB22" s="120">
        <f t="shared" si="0"/>
        <v>22085956</v>
      </c>
      <c r="AC22" s="120">
        <f t="shared" si="0"/>
        <v>13197481</v>
      </c>
      <c r="AD22" s="121">
        <f t="shared" si="0"/>
        <v>25707628</v>
      </c>
    </row>
    <row r="23" spans="1:30" x14ac:dyDescent="0.4">
      <c r="A23" s="122" t="s">
        <v>24</v>
      </c>
      <c r="B23" s="123"/>
      <c r="C23" s="124"/>
      <c r="D23" s="125"/>
      <c r="E23" s="126"/>
      <c r="F23" s="127"/>
      <c r="G23" s="128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7"/>
      <c r="S23" s="128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7"/>
    </row>
    <row r="24" spans="1:30" x14ac:dyDescent="0.4">
      <c r="A24" s="63" t="s">
        <v>79</v>
      </c>
      <c r="B24" s="64" t="s">
        <v>21</v>
      </c>
      <c r="C24" s="65">
        <f>+F24-E24</f>
        <v>-40111</v>
      </c>
      <c r="D24" s="129"/>
      <c r="E24" s="130">
        <f>SUM(G24:R24)</f>
        <v>65886</v>
      </c>
      <c r="F24" s="68">
        <f>SUM(S24:AD24)</f>
        <v>25775</v>
      </c>
      <c r="G24" s="131">
        <v>4050</v>
      </c>
      <c r="H24" s="71">
        <v>1183</v>
      </c>
      <c r="I24" s="71">
        <v>8718</v>
      </c>
      <c r="J24" s="71">
        <v>2051</v>
      </c>
      <c r="K24" s="71">
        <v>10011</v>
      </c>
      <c r="L24" s="71">
        <v>15917</v>
      </c>
      <c r="M24" s="71">
        <v>4073</v>
      </c>
      <c r="N24" s="71">
        <v>3969</v>
      </c>
      <c r="O24" s="71">
        <v>3042</v>
      </c>
      <c r="P24" s="71">
        <v>5173</v>
      </c>
      <c r="Q24" s="71">
        <v>3574</v>
      </c>
      <c r="R24" s="72">
        <v>4125</v>
      </c>
      <c r="S24" s="132">
        <v>6542</v>
      </c>
      <c r="T24" s="75">
        <v>4926</v>
      </c>
      <c r="U24" s="75">
        <v>4953</v>
      </c>
      <c r="V24" s="75">
        <v>880</v>
      </c>
      <c r="W24" s="75">
        <v>949</v>
      </c>
      <c r="X24" s="75">
        <v>1276</v>
      </c>
      <c r="Y24" s="75">
        <v>865</v>
      </c>
      <c r="Z24" s="75">
        <v>1019</v>
      </c>
      <c r="AA24" s="75">
        <v>1148</v>
      </c>
      <c r="AB24" s="75">
        <v>791</v>
      </c>
      <c r="AC24" s="75">
        <v>1122</v>
      </c>
      <c r="AD24" s="76">
        <v>1304</v>
      </c>
    </row>
    <row r="25" spans="1:30" x14ac:dyDescent="0.4">
      <c r="A25" s="77"/>
      <c r="B25" s="78" t="s">
        <v>22</v>
      </c>
      <c r="C25" s="65">
        <f>+F25-E25</f>
        <v>-133581662</v>
      </c>
      <c r="D25" s="129"/>
      <c r="E25" s="130">
        <f>SUM(G25:R25)</f>
        <v>199075879</v>
      </c>
      <c r="F25" s="68">
        <f>SUM(S25:AD25)</f>
        <v>65494217</v>
      </c>
      <c r="G25" s="89">
        <v>17417798</v>
      </c>
      <c r="H25" s="83">
        <v>2495541</v>
      </c>
      <c r="I25" s="83">
        <v>32451186</v>
      </c>
      <c r="J25" s="83">
        <v>11907384</v>
      </c>
      <c r="K25" s="83">
        <v>31917430</v>
      </c>
      <c r="L25" s="83">
        <v>47010185</v>
      </c>
      <c r="M25" s="83">
        <v>13332103</v>
      </c>
      <c r="N25" s="83">
        <v>11513586</v>
      </c>
      <c r="O25" s="83">
        <v>8505247</v>
      </c>
      <c r="P25" s="83">
        <v>10792487</v>
      </c>
      <c r="Q25" s="83">
        <v>8108986</v>
      </c>
      <c r="R25" s="84">
        <v>3623946</v>
      </c>
      <c r="S25" s="90">
        <v>10249805</v>
      </c>
      <c r="T25" s="87">
        <v>3543764</v>
      </c>
      <c r="U25" s="87">
        <v>7373811</v>
      </c>
      <c r="V25" s="87">
        <v>4686984</v>
      </c>
      <c r="W25" s="87">
        <v>5500804</v>
      </c>
      <c r="X25" s="87">
        <v>3436471</v>
      </c>
      <c r="Y25" s="87">
        <v>4259314</v>
      </c>
      <c r="Z25" s="87">
        <v>6310188</v>
      </c>
      <c r="AA25" s="87">
        <v>6211655</v>
      </c>
      <c r="AB25" s="87">
        <v>5127800</v>
      </c>
      <c r="AC25" s="87">
        <v>3731081</v>
      </c>
      <c r="AD25" s="88">
        <v>5062540</v>
      </c>
    </row>
    <row r="26" spans="1:30" x14ac:dyDescent="0.4">
      <c r="A26" s="77" t="s">
        <v>80</v>
      </c>
      <c r="B26" s="78" t="s">
        <v>21</v>
      </c>
      <c r="C26" s="65">
        <f>+F26-E26</f>
        <v>-59909</v>
      </c>
      <c r="D26" s="129"/>
      <c r="E26" s="130">
        <f>SUM(G26:R26)</f>
        <v>67287</v>
      </c>
      <c r="F26" s="68">
        <f>SUM(S26:AD26)</f>
        <v>7378</v>
      </c>
      <c r="G26" s="133">
        <v>6353</v>
      </c>
      <c r="H26" s="134">
        <v>734</v>
      </c>
      <c r="I26" s="134">
        <v>3893</v>
      </c>
      <c r="J26" s="134">
        <v>8857</v>
      </c>
      <c r="K26" s="134">
        <v>7745</v>
      </c>
      <c r="L26" s="134">
        <v>5651</v>
      </c>
      <c r="M26" s="134">
        <v>255</v>
      </c>
      <c r="N26" s="134">
        <v>5043</v>
      </c>
      <c r="O26" s="134">
        <v>10865</v>
      </c>
      <c r="P26" s="134">
        <v>5789</v>
      </c>
      <c r="Q26" s="134">
        <v>12021</v>
      </c>
      <c r="R26" s="135">
        <v>81</v>
      </c>
      <c r="S26" s="90">
        <v>10</v>
      </c>
      <c r="T26" s="87">
        <v>571</v>
      </c>
      <c r="U26" s="87">
        <v>8</v>
      </c>
      <c r="V26" s="87">
        <v>2800</v>
      </c>
      <c r="W26" s="87"/>
      <c r="X26" s="87"/>
      <c r="Y26" s="87">
        <v>17</v>
      </c>
      <c r="Z26" s="87"/>
      <c r="AA26" s="87">
        <v>3895</v>
      </c>
      <c r="AB26" s="87">
        <v>38</v>
      </c>
      <c r="AC26" s="87"/>
      <c r="AD26" s="88">
        <v>39</v>
      </c>
    </row>
    <row r="27" spans="1:30" x14ac:dyDescent="0.4">
      <c r="A27" s="77"/>
      <c r="B27" s="78" t="s">
        <v>22</v>
      </c>
      <c r="C27" s="65">
        <f>+F27-E27</f>
        <v>-19680907</v>
      </c>
      <c r="D27" s="129"/>
      <c r="E27" s="130">
        <f>SUM(G27:R27)</f>
        <v>21888332</v>
      </c>
      <c r="F27" s="68">
        <f>SUM(S27:AD27)</f>
        <v>2207425</v>
      </c>
      <c r="G27" s="133">
        <v>1779535</v>
      </c>
      <c r="H27" s="134">
        <v>86911</v>
      </c>
      <c r="I27" s="134">
        <v>459641</v>
      </c>
      <c r="J27" s="134">
        <v>2463443</v>
      </c>
      <c r="K27" s="134">
        <v>2591076</v>
      </c>
      <c r="L27" s="134">
        <v>1997519</v>
      </c>
      <c r="M27" s="134">
        <v>21826</v>
      </c>
      <c r="N27" s="134">
        <v>1885886</v>
      </c>
      <c r="O27" s="134">
        <v>3973715</v>
      </c>
      <c r="P27" s="134">
        <v>2165320</v>
      </c>
      <c r="Q27" s="134">
        <v>4440955</v>
      </c>
      <c r="R27" s="135">
        <v>22505</v>
      </c>
      <c r="S27" s="90">
        <v>3551</v>
      </c>
      <c r="T27" s="87">
        <v>47137</v>
      </c>
      <c r="U27" s="87">
        <v>9468</v>
      </c>
      <c r="V27" s="87">
        <v>602000</v>
      </c>
      <c r="W27" s="87">
        <v>67</v>
      </c>
      <c r="X27" s="87"/>
      <c r="Y27" s="87">
        <v>16632</v>
      </c>
      <c r="Z27" s="87"/>
      <c r="AA27" s="87">
        <v>1508624</v>
      </c>
      <c r="AB27" s="87">
        <v>9876</v>
      </c>
      <c r="AC27" s="87"/>
      <c r="AD27" s="88">
        <v>10070</v>
      </c>
    </row>
    <row r="28" spans="1:30" x14ac:dyDescent="0.4">
      <c r="A28" s="77" t="s">
        <v>81</v>
      </c>
      <c r="B28" s="78" t="s">
        <v>21</v>
      </c>
      <c r="C28" s="65">
        <f>+F28-E28</f>
        <v>-1201</v>
      </c>
      <c r="D28" s="129"/>
      <c r="E28" s="130">
        <f>SUM(G28:R28)</f>
        <v>1214</v>
      </c>
      <c r="F28" s="68">
        <f>SUM(S28:AD28)</f>
        <v>13</v>
      </c>
      <c r="G28" s="133">
        <v>65</v>
      </c>
      <c r="H28" s="134">
        <v>71</v>
      </c>
      <c r="I28" s="134">
        <v>153</v>
      </c>
      <c r="J28" s="134">
        <v>170</v>
      </c>
      <c r="K28" s="134">
        <v>71</v>
      </c>
      <c r="L28" s="134">
        <v>75</v>
      </c>
      <c r="M28" s="134">
        <v>112</v>
      </c>
      <c r="N28" s="134">
        <v>51</v>
      </c>
      <c r="O28" s="134">
        <v>98</v>
      </c>
      <c r="P28" s="134">
        <v>41</v>
      </c>
      <c r="Q28" s="134">
        <v>156</v>
      </c>
      <c r="R28" s="135">
        <v>151</v>
      </c>
      <c r="S28" s="85"/>
      <c r="T28" s="86"/>
      <c r="U28" s="86"/>
      <c r="V28" s="86"/>
      <c r="W28" s="86"/>
      <c r="X28" s="86"/>
      <c r="Y28" s="86"/>
      <c r="Z28" s="86"/>
      <c r="AA28" s="86"/>
      <c r="AB28" s="86">
        <v>13</v>
      </c>
      <c r="AC28" s="86"/>
      <c r="AD28" s="68"/>
    </row>
    <row r="29" spans="1:30" x14ac:dyDescent="0.4">
      <c r="A29" s="77"/>
      <c r="B29" s="78" t="s">
        <v>22</v>
      </c>
      <c r="C29" s="65">
        <f>+F29-E29</f>
        <v>-996651</v>
      </c>
      <c r="D29" s="129"/>
      <c r="E29" s="130">
        <f>SUM(G29:R29)</f>
        <v>996829</v>
      </c>
      <c r="F29" s="68">
        <f>SUM(S29:AD29)</f>
        <v>178</v>
      </c>
      <c r="G29" s="133">
        <v>54118</v>
      </c>
      <c r="H29" s="134">
        <v>70101</v>
      </c>
      <c r="I29" s="134">
        <v>141296</v>
      </c>
      <c r="J29" s="134">
        <v>85374</v>
      </c>
      <c r="K29" s="134">
        <v>96637</v>
      </c>
      <c r="L29" s="134">
        <v>43998</v>
      </c>
      <c r="M29" s="134">
        <v>96094</v>
      </c>
      <c r="N29" s="134">
        <v>50746</v>
      </c>
      <c r="O29" s="134">
        <v>93509</v>
      </c>
      <c r="P29" s="134">
        <v>87566</v>
      </c>
      <c r="Q29" s="134">
        <v>121931</v>
      </c>
      <c r="R29" s="135">
        <v>55459</v>
      </c>
      <c r="S29" s="85"/>
      <c r="T29" s="86"/>
      <c r="U29" s="86"/>
      <c r="V29" s="86"/>
      <c r="W29" s="86"/>
      <c r="X29" s="86"/>
      <c r="Y29" s="86"/>
      <c r="Z29" s="86"/>
      <c r="AA29" s="86"/>
      <c r="AB29" s="86">
        <v>178</v>
      </c>
      <c r="AC29" s="86"/>
      <c r="AD29" s="68"/>
    </row>
    <row r="30" spans="1:30" x14ac:dyDescent="0.4">
      <c r="A30" s="77" t="s">
        <v>82</v>
      </c>
      <c r="B30" s="78" t="s">
        <v>21</v>
      </c>
      <c r="C30" s="65">
        <f>+F30-E30</f>
        <v>-12976</v>
      </c>
      <c r="D30" s="129"/>
      <c r="E30" s="130">
        <f>SUM(G30:R30)</f>
        <v>13859</v>
      </c>
      <c r="F30" s="68">
        <f>SUM(S30:AD30)</f>
        <v>883</v>
      </c>
      <c r="G30" s="133">
        <v>9160</v>
      </c>
      <c r="H30" s="134">
        <v>40</v>
      </c>
      <c r="I30" s="134">
        <v>3537</v>
      </c>
      <c r="J30" s="134">
        <v>70</v>
      </c>
      <c r="K30" s="134">
        <v>79</v>
      </c>
      <c r="L30" s="134">
        <v>245</v>
      </c>
      <c r="M30" s="134">
        <v>65</v>
      </c>
      <c r="N30" s="134">
        <v>68</v>
      </c>
      <c r="O30" s="134">
        <v>249</v>
      </c>
      <c r="P30" s="134">
        <v>52</v>
      </c>
      <c r="Q30" s="134">
        <v>167</v>
      </c>
      <c r="R30" s="135">
        <v>127</v>
      </c>
      <c r="S30" s="90">
        <v>1</v>
      </c>
      <c r="T30" s="87">
        <v>149</v>
      </c>
      <c r="U30" s="87">
        <v>6</v>
      </c>
      <c r="V30" s="87">
        <v>2</v>
      </c>
      <c r="W30" s="87">
        <v>1</v>
      </c>
      <c r="X30" s="87">
        <v>45</v>
      </c>
      <c r="Y30" s="87">
        <v>276</v>
      </c>
      <c r="Z30" s="87">
        <v>2</v>
      </c>
      <c r="AA30" s="87">
        <v>388</v>
      </c>
      <c r="AB30" s="87"/>
      <c r="AC30" s="87">
        <v>11</v>
      </c>
      <c r="AD30" s="88">
        <v>2</v>
      </c>
    </row>
    <row r="31" spans="1:30" x14ac:dyDescent="0.4">
      <c r="A31" s="92"/>
      <c r="B31" s="93" t="s">
        <v>22</v>
      </c>
      <c r="C31" s="136"/>
      <c r="D31" s="137">
        <f>+F31-E31</f>
        <v>47262</v>
      </c>
      <c r="E31" s="138">
        <f>SUM(G31:R31)</f>
        <v>1217470</v>
      </c>
      <c r="F31" s="97">
        <f>SUM(S31:AD31)</f>
        <v>1264732</v>
      </c>
      <c r="G31" s="139">
        <v>369241</v>
      </c>
      <c r="H31" s="140">
        <v>27954</v>
      </c>
      <c r="I31" s="140">
        <v>97931</v>
      </c>
      <c r="J31" s="140">
        <v>26832</v>
      </c>
      <c r="K31" s="140">
        <v>39480</v>
      </c>
      <c r="L31" s="140">
        <v>124258</v>
      </c>
      <c r="M31" s="140">
        <v>30217</v>
      </c>
      <c r="N31" s="140">
        <v>65713</v>
      </c>
      <c r="O31" s="140">
        <v>195922</v>
      </c>
      <c r="P31" s="140">
        <v>54549</v>
      </c>
      <c r="Q31" s="140">
        <v>92749</v>
      </c>
      <c r="R31" s="141">
        <v>92624</v>
      </c>
      <c r="S31" s="101">
        <v>3601</v>
      </c>
      <c r="T31" s="102">
        <v>262854</v>
      </c>
      <c r="U31" s="102">
        <v>32631</v>
      </c>
      <c r="V31" s="102">
        <v>36914</v>
      </c>
      <c r="W31" s="102">
        <v>11449</v>
      </c>
      <c r="X31" s="102">
        <v>107244</v>
      </c>
      <c r="Y31" s="102">
        <v>520354</v>
      </c>
      <c r="Z31" s="102">
        <v>24522</v>
      </c>
      <c r="AA31" s="102">
        <v>171525</v>
      </c>
      <c r="AB31" s="102">
        <v>3301</v>
      </c>
      <c r="AC31" s="102">
        <v>35827</v>
      </c>
      <c r="AD31" s="103">
        <v>54510</v>
      </c>
    </row>
    <row r="32" spans="1:30" s="20" customFormat="1" x14ac:dyDescent="0.4">
      <c r="A32" s="104" t="s">
        <v>43</v>
      </c>
      <c r="B32" s="105" t="s">
        <v>21</v>
      </c>
      <c r="C32" s="106">
        <f>+F32-E32</f>
        <v>-114197</v>
      </c>
      <c r="D32" s="107"/>
      <c r="E32" s="108">
        <f>SUM(G32:R32)</f>
        <v>148246</v>
      </c>
      <c r="F32" s="109">
        <f>SUM(S32:AD32)</f>
        <v>34049</v>
      </c>
      <c r="G32" s="110">
        <f>G24+G26+G28+G30</f>
        <v>19628</v>
      </c>
      <c r="H32" s="111">
        <f t="shared" ref="H32:AD33" si="2">H24+H26+H28+H30</f>
        <v>2028</v>
      </c>
      <c r="I32" s="111">
        <f t="shared" si="2"/>
        <v>16301</v>
      </c>
      <c r="J32" s="111">
        <f t="shared" si="2"/>
        <v>11148</v>
      </c>
      <c r="K32" s="111">
        <f t="shared" si="2"/>
        <v>17906</v>
      </c>
      <c r="L32" s="111">
        <f t="shared" si="2"/>
        <v>21888</v>
      </c>
      <c r="M32" s="111">
        <f t="shared" si="2"/>
        <v>4505</v>
      </c>
      <c r="N32" s="111">
        <f t="shared" si="2"/>
        <v>9131</v>
      </c>
      <c r="O32" s="111">
        <f t="shared" si="2"/>
        <v>14254</v>
      </c>
      <c r="P32" s="111">
        <f t="shared" si="2"/>
        <v>11055</v>
      </c>
      <c r="Q32" s="111">
        <f t="shared" si="2"/>
        <v>15918</v>
      </c>
      <c r="R32" s="112">
        <f t="shared" si="2"/>
        <v>4484</v>
      </c>
      <c r="S32" s="110">
        <f t="shared" si="2"/>
        <v>6553</v>
      </c>
      <c r="T32" s="111">
        <f t="shared" si="2"/>
        <v>5646</v>
      </c>
      <c r="U32" s="111">
        <f t="shared" si="2"/>
        <v>4967</v>
      </c>
      <c r="V32" s="111">
        <f t="shared" si="2"/>
        <v>3682</v>
      </c>
      <c r="W32" s="111">
        <f t="shared" si="2"/>
        <v>950</v>
      </c>
      <c r="X32" s="111">
        <f t="shared" si="2"/>
        <v>1321</v>
      </c>
      <c r="Y32" s="111">
        <f t="shared" si="2"/>
        <v>1158</v>
      </c>
      <c r="Z32" s="111">
        <f t="shared" si="2"/>
        <v>1021</v>
      </c>
      <c r="AA32" s="111">
        <f t="shared" si="2"/>
        <v>5431</v>
      </c>
      <c r="AB32" s="111">
        <f t="shared" si="2"/>
        <v>842</v>
      </c>
      <c r="AC32" s="111">
        <f t="shared" si="2"/>
        <v>1133</v>
      </c>
      <c r="AD32" s="112">
        <f t="shared" si="2"/>
        <v>1345</v>
      </c>
    </row>
    <row r="33" spans="1:30" s="20" customFormat="1" x14ac:dyDescent="0.4">
      <c r="A33" s="113"/>
      <c r="B33" s="114" t="s">
        <v>22</v>
      </c>
      <c r="C33" s="115">
        <f>+F33-E33</f>
        <v>-154211958</v>
      </c>
      <c r="D33" s="116"/>
      <c r="E33" s="117">
        <f>SUM(G33:R33)</f>
        <v>223178510</v>
      </c>
      <c r="F33" s="118">
        <f>SUM(S33:AD33)</f>
        <v>68966552</v>
      </c>
      <c r="G33" s="119">
        <f>G25+G27+G29+G31</f>
        <v>19620692</v>
      </c>
      <c r="H33" s="120">
        <f t="shared" si="2"/>
        <v>2680507</v>
      </c>
      <c r="I33" s="120">
        <f t="shared" si="2"/>
        <v>33150054</v>
      </c>
      <c r="J33" s="120">
        <f t="shared" si="2"/>
        <v>14483033</v>
      </c>
      <c r="K33" s="120">
        <f t="shared" si="2"/>
        <v>34644623</v>
      </c>
      <c r="L33" s="120">
        <f t="shared" si="2"/>
        <v>49175960</v>
      </c>
      <c r="M33" s="120">
        <f t="shared" si="2"/>
        <v>13480240</v>
      </c>
      <c r="N33" s="120">
        <f t="shared" si="2"/>
        <v>13515931</v>
      </c>
      <c r="O33" s="120">
        <f t="shared" si="2"/>
        <v>12768393</v>
      </c>
      <c r="P33" s="120">
        <f t="shared" si="2"/>
        <v>13099922</v>
      </c>
      <c r="Q33" s="120">
        <f t="shared" si="2"/>
        <v>12764621</v>
      </c>
      <c r="R33" s="121">
        <f t="shared" si="2"/>
        <v>3794534</v>
      </c>
      <c r="S33" s="119">
        <f t="shared" si="2"/>
        <v>10256957</v>
      </c>
      <c r="T33" s="120">
        <f t="shared" si="2"/>
        <v>3853755</v>
      </c>
      <c r="U33" s="120">
        <f t="shared" si="2"/>
        <v>7415910</v>
      </c>
      <c r="V33" s="120">
        <f t="shared" si="2"/>
        <v>5325898</v>
      </c>
      <c r="W33" s="120">
        <f t="shared" si="2"/>
        <v>5512320</v>
      </c>
      <c r="X33" s="120">
        <f t="shared" si="2"/>
        <v>3543715</v>
      </c>
      <c r="Y33" s="120">
        <f t="shared" si="2"/>
        <v>4796300</v>
      </c>
      <c r="Z33" s="120">
        <f t="shared" si="2"/>
        <v>6334710</v>
      </c>
      <c r="AA33" s="120">
        <f t="shared" si="2"/>
        <v>7891804</v>
      </c>
      <c r="AB33" s="120">
        <f t="shared" si="2"/>
        <v>5141155</v>
      </c>
      <c r="AC33" s="120">
        <f t="shared" si="2"/>
        <v>3766908</v>
      </c>
      <c r="AD33" s="121">
        <f t="shared" si="2"/>
        <v>5127120</v>
      </c>
    </row>
    <row r="34" spans="1:30" s="20" customFormat="1" x14ac:dyDescent="0.4">
      <c r="A34" s="38" t="s">
        <v>25</v>
      </c>
      <c r="B34" s="39"/>
      <c r="C34" s="40"/>
      <c r="D34" s="41"/>
      <c r="E34" s="42"/>
      <c r="F34" s="43"/>
      <c r="G34" s="44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3"/>
      <c r="S34" s="44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3"/>
    </row>
    <row r="35" spans="1:30" s="20" customFormat="1" x14ac:dyDescent="0.4">
      <c r="A35" s="45" t="s">
        <v>83</v>
      </c>
      <c r="B35" s="46" t="s">
        <v>21</v>
      </c>
      <c r="C35" s="47">
        <f>+F35-E35</f>
        <v>-173</v>
      </c>
      <c r="D35" s="142"/>
      <c r="E35" s="143">
        <f>SUM(G35:R35)</f>
        <v>2123</v>
      </c>
      <c r="F35" s="144">
        <f>SUM(S35:AD35)</f>
        <v>1950</v>
      </c>
      <c r="G35" s="145">
        <v>115</v>
      </c>
      <c r="H35" s="146">
        <v>204</v>
      </c>
      <c r="I35" s="146">
        <v>199</v>
      </c>
      <c r="J35" s="146">
        <v>133</v>
      </c>
      <c r="K35" s="146">
        <v>259</v>
      </c>
      <c r="L35" s="146">
        <v>136</v>
      </c>
      <c r="M35" s="146">
        <v>145</v>
      </c>
      <c r="N35" s="146">
        <v>166</v>
      </c>
      <c r="O35" s="146">
        <v>168</v>
      </c>
      <c r="P35" s="146">
        <v>148</v>
      </c>
      <c r="Q35" s="146">
        <v>214</v>
      </c>
      <c r="R35" s="147">
        <v>236</v>
      </c>
      <c r="S35" s="148">
        <v>64</v>
      </c>
      <c r="T35" s="54">
        <v>108</v>
      </c>
      <c r="U35" s="54">
        <v>242</v>
      </c>
      <c r="V35" s="54">
        <v>98</v>
      </c>
      <c r="W35" s="54">
        <v>125</v>
      </c>
      <c r="X35" s="54">
        <v>28</v>
      </c>
      <c r="Y35" s="54">
        <v>146</v>
      </c>
      <c r="Z35" s="54">
        <v>195</v>
      </c>
      <c r="AA35" s="54">
        <v>772</v>
      </c>
      <c r="AB35" s="54">
        <v>58</v>
      </c>
      <c r="AC35" s="54">
        <v>43</v>
      </c>
      <c r="AD35" s="55">
        <v>71</v>
      </c>
    </row>
    <row r="36" spans="1:30" s="20" customFormat="1" x14ac:dyDescent="0.4">
      <c r="A36" s="56"/>
      <c r="B36" s="57" t="s">
        <v>22</v>
      </c>
      <c r="C36" s="149">
        <f>+F36-E36</f>
        <v>-40832892</v>
      </c>
      <c r="D36" s="150"/>
      <c r="E36" s="151">
        <f>SUM(G36:R36)</f>
        <v>63961253</v>
      </c>
      <c r="F36" s="152">
        <f>SUM(S36:AD36)</f>
        <v>23128361</v>
      </c>
      <c r="G36" s="153">
        <v>4721149</v>
      </c>
      <c r="H36" s="154">
        <v>4561387</v>
      </c>
      <c r="I36" s="154">
        <v>4781577</v>
      </c>
      <c r="J36" s="154">
        <v>3790705</v>
      </c>
      <c r="K36" s="154">
        <v>4267146</v>
      </c>
      <c r="L36" s="154">
        <v>5538379</v>
      </c>
      <c r="M36" s="154">
        <v>5801566</v>
      </c>
      <c r="N36" s="154">
        <v>4553231</v>
      </c>
      <c r="O36" s="154">
        <v>3893355</v>
      </c>
      <c r="P36" s="154">
        <v>7595242</v>
      </c>
      <c r="Q36" s="154">
        <v>6586352</v>
      </c>
      <c r="R36" s="155">
        <v>7871164</v>
      </c>
      <c r="S36" s="156">
        <v>1849205</v>
      </c>
      <c r="T36" s="61">
        <v>1498533</v>
      </c>
      <c r="U36" s="61">
        <v>1360256</v>
      </c>
      <c r="V36" s="61">
        <v>1206704</v>
      </c>
      <c r="W36" s="61">
        <v>4014976</v>
      </c>
      <c r="X36" s="61">
        <v>1435771</v>
      </c>
      <c r="Y36" s="61">
        <v>1869881</v>
      </c>
      <c r="Z36" s="61">
        <v>1556177</v>
      </c>
      <c r="AA36" s="61">
        <v>2090503</v>
      </c>
      <c r="AB36" s="61">
        <v>1871646</v>
      </c>
      <c r="AC36" s="61">
        <v>1923849</v>
      </c>
      <c r="AD36" s="62">
        <v>2450860</v>
      </c>
    </row>
    <row r="37" spans="1:30" x14ac:dyDescent="0.4">
      <c r="A37" s="38" t="s">
        <v>26</v>
      </c>
      <c r="B37" s="39"/>
      <c r="C37" s="40"/>
      <c r="D37" s="41"/>
      <c r="E37" s="42"/>
      <c r="F37" s="43"/>
      <c r="G37" s="44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3"/>
      <c r="S37" s="44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3"/>
    </row>
    <row r="38" spans="1:30" x14ac:dyDescent="0.4">
      <c r="A38" s="63" t="s">
        <v>84</v>
      </c>
      <c r="B38" s="64" t="s">
        <v>27</v>
      </c>
      <c r="C38" s="157">
        <f>+F38-E38</f>
        <v>-7</v>
      </c>
      <c r="D38" s="158"/>
      <c r="E38" s="159">
        <f>SUM(G38:R38)</f>
        <v>7</v>
      </c>
      <c r="F38" s="160"/>
      <c r="G38" s="69"/>
      <c r="H38" s="70"/>
      <c r="I38" s="70"/>
      <c r="J38" s="161">
        <v>3</v>
      </c>
      <c r="K38" s="161"/>
      <c r="L38" s="161"/>
      <c r="M38" s="161"/>
      <c r="N38" s="161"/>
      <c r="O38" s="161">
        <v>2</v>
      </c>
      <c r="P38" s="161"/>
      <c r="Q38" s="161">
        <v>1</v>
      </c>
      <c r="R38" s="162">
        <v>1</v>
      </c>
      <c r="S38" s="73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160"/>
    </row>
    <row r="39" spans="1:30" x14ac:dyDescent="0.4">
      <c r="A39" s="77"/>
      <c r="B39" s="78" t="s">
        <v>22</v>
      </c>
      <c r="C39" s="65">
        <f>+F39-E39</f>
        <v>-76216</v>
      </c>
      <c r="D39" s="79"/>
      <c r="E39" s="80">
        <f>SUM(G39:R39)</f>
        <v>76216</v>
      </c>
      <c r="F39" s="68"/>
      <c r="G39" s="81"/>
      <c r="H39" s="82"/>
      <c r="I39" s="82"/>
      <c r="J39" s="134">
        <v>14022</v>
      </c>
      <c r="K39" s="134"/>
      <c r="L39" s="134"/>
      <c r="M39" s="134"/>
      <c r="N39" s="134"/>
      <c r="O39" s="134">
        <v>9009</v>
      </c>
      <c r="P39" s="134"/>
      <c r="Q39" s="134">
        <v>52361</v>
      </c>
      <c r="R39" s="135">
        <v>824</v>
      </c>
      <c r="S39" s="85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68"/>
    </row>
    <row r="40" spans="1:30" x14ac:dyDescent="0.4">
      <c r="A40" s="77" t="s">
        <v>85</v>
      </c>
      <c r="B40" s="78" t="s">
        <v>27</v>
      </c>
      <c r="C40" s="65">
        <f>+F40-E40</f>
        <v>-196</v>
      </c>
      <c r="D40" s="79"/>
      <c r="E40" s="80">
        <f>SUM(G40:R40)</f>
        <v>198</v>
      </c>
      <c r="F40" s="68">
        <f>SUM(S40:AD40)</f>
        <v>2</v>
      </c>
      <c r="G40" s="133">
        <v>24</v>
      </c>
      <c r="H40" s="134">
        <v>4</v>
      </c>
      <c r="I40" s="134">
        <v>4</v>
      </c>
      <c r="J40" s="134">
        <v>35</v>
      </c>
      <c r="K40" s="134">
        <v>101</v>
      </c>
      <c r="L40" s="134">
        <v>6</v>
      </c>
      <c r="M40" s="134"/>
      <c r="N40" s="134"/>
      <c r="O40" s="134">
        <v>1</v>
      </c>
      <c r="P40" s="134"/>
      <c r="Q40" s="134">
        <v>8</v>
      </c>
      <c r="R40" s="135">
        <v>15</v>
      </c>
      <c r="S40" s="85"/>
      <c r="T40" s="86">
        <v>1</v>
      </c>
      <c r="U40" s="86"/>
      <c r="V40" s="86"/>
      <c r="W40" s="86"/>
      <c r="X40" s="86">
        <v>1</v>
      </c>
      <c r="Y40" s="86"/>
      <c r="Z40" s="86"/>
      <c r="AA40" s="86"/>
      <c r="AB40" s="86"/>
      <c r="AC40" s="86"/>
      <c r="AD40" s="68"/>
    </row>
    <row r="41" spans="1:30" x14ac:dyDescent="0.4">
      <c r="A41" s="77"/>
      <c r="B41" s="78" t="s">
        <v>22</v>
      </c>
      <c r="C41" s="65">
        <f>+F41-E41</f>
        <v>-402954</v>
      </c>
      <c r="D41" s="79"/>
      <c r="E41" s="80">
        <f>SUM(G41:R41)</f>
        <v>403021</v>
      </c>
      <c r="F41" s="68">
        <f>SUM(S41:AD41)</f>
        <v>67</v>
      </c>
      <c r="G41" s="133">
        <v>35870</v>
      </c>
      <c r="H41" s="134">
        <v>22132</v>
      </c>
      <c r="I41" s="134">
        <v>16229</v>
      </c>
      <c r="J41" s="134">
        <v>75599</v>
      </c>
      <c r="K41" s="134">
        <v>196926</v>
      </c>
      <c r="L41" s="134">
        <v>18634</v>
      </c>
      <c r="M41" s="134"/>
      <c r="N41" s="134"/>
      <c r="O41" s="134">
        <v>1345</v>
      </c>
      <c r="P41" s="134"/>
      <c r="Q41" s="134">
        <v>18220</v>
      </c>
      <c r="R41" s="135">
        <v>18066</v>
      </c>
      <c r="S41" s="85"/>
      <c r="T41" s="86">
        <v>33</v>
      </c>
      <c r="U41" s="86"/>
      <c r="V41" s="86"/>
      <c r="W41" s="86"/>
      <c r="X41" s="86">
        <v>34</v>
      </c>
      <c r="Y41" s="86"/>
      <c r="Z41" s="86"/>
      <c r="AA41" s="86"/>
      <c r="AB41" s="86"/>
      <c r="AC41" s="86"/>
      <c r="AD41" s="68"/>
    </row>
    <row r="42" spans="1:30" x14ac:dyDescent="0.4">
      <c r="A42" s="77" t="s">
        <v>89</v>
      </c>
      <c r="B42" s="78" t="s">
        <v>27</v>
      </c>
      <c r="C42" s="91"/>
      <c r="D42" s="79">
        <f>+F42-E42</f>
        <v>1170894</v>
      </c>
      <c r="E42" s="80">
        <f>SUM(G42:R42)</f>
        <v>64524</v>
      </c>
      <c r="F42" s="68">
        <f>SUM(S42:AD42)</f>
        <v>1235418</v>
      </c>
      <c r="G42" s="133">
        <v>13160</v>
      </c>
      <c r="H42" s="134">
        <v>6787</v>
      </c>
      <c r="I42" s="134">
        <v>5890</v>
      </c>
      <c r="J42" s="134">
        <v>1343</v>
      </c>
      <c r="K42" s="134">
        <v>5091</v>
      </c>
      <c r="L42" s="134">
        <v>5846</v>
      </c>
      <c r="M42" s="134">
        <v>3767</v>
      </c>
      <c r="N42" s="134">
        <v>1791</v>
      </c>
      <c r="O42" s="134">
        <v>1528</v>
      </c>
      <c r="P42" s="134">
        <v>1578</v>
      </c>
      <c r="Q42" s="134">
        <v>11297</v>
      </c>
      <c r="R42" s="135">
        <v>6446</v>
      </c>
      <c r="S42" s="90">
        <v>168359</v>
      </c>
      <c r="T42" s="87">
        <v>177228</v>
      </c>
      <c r="U42" s="87">
        <v>109431</v>
      </c>
      <c r="V42" s="87">
        <v>90606</v>
      </c>
      <c r="W42" s="87">
        <v>155653</v>
      </c>
      <c r="X42" s="87">
        <v>108524</v>
      </c>
      <c r="Y42" s="87">
        <v>68942</v>
      </c>
      <c r="Z42" s="87">
        <v>89655</v>
      </c>
      <c r="AA42" s="87">
        <v>54921</v>
      </c>
      <c r="AB42" s="87">
        <v>64315</v>
      </c>
      <c r="AC42" s="87">
        <v>105892</v>
      </c>
      <c r="AD42" s="88">
        <v>41892</v>
      </c>
    </row>
    <row r="43" spans="1:30" x14ac:dyDescent="0.4">
      <c r="A43" s="77"/>
      <c r="B43" s="78" t="s">
        <v>22</v>
      </c>
      <c r="C43" s="91"/>
      <c r="D43" s="79">
        <f>+F43-E43</f>
        <v>247571765</v>
      </c>
      <c r="E43" s="80">
        <f>SUM(G43:R43)</f>
        <v>24625108</v>
      </c>
      <c r="F43" s="68">
        <f>SUM(S43:AD43)</f>
        <v>272196873</v>
      </c>
      <c r="G43" s="133">
        <v>2089582</v>
      </c>
      <c r="H43" s="134">
        <v>1843950</v>
      </c>
      <c r="I43" s="134">
        <v>2992163</v>
      </c>
      <c r="J43" s="134">
        <v>1307048</v>
      </c>
      <c r="K43" s="134">
        <v>1803672</v>
      </c>
      <c r="L43" s="134">
        <v>1102821</v>
      </c>
      <c r="M43" s="134">
        <v>1532182</v>
      </c>
      <c r="N43" s="134">
        <v>2407021</v>
      </c>
      <c r="O43" s="134">
        <v>2277410</v>
      </c>
      <c r="P43" s="134">
        <v>2012027</v>
      </c>
      <c r="Q43" s="134">
        <v>3015007</v>
      </c>
      <c r="R43" s="135">
        <v>2242225</v>
      </c>
      <c r="S43" s="90">
        <v>30260500</v>
      </c>
      <c r="T43" s="87">
        <v>19409470</v>
      </c>
      <c r="U43" s="87">
        <v>19175588</v>
      </c>
      <c r="V43" s="87">
        <v>16588074</v>
      </c>
      <c r="W43" s="87">
        <v>45116729</v>
      </c>
      <c r="X43" s="87">
        <v>28675742</v>
      </c>
      <c r="Y43" s="87">
        <v>18391538</v>
      </c>
      <c r="Z43" s="87">
        <v>23486962</v>
      </c>
      <c r="AA43" s="87">
        <v>15576891</v>
      </c>
      <c r="AB43" s="87">
        <v>24006237</v>
      </c>
      <c r="AC43" s="87">
        <v>16389754</v>
      </c>
      <c r="AD43" s="88">
        <v>15119388</v>
      </c>
    </row>
    <row r="44" spans="1:30" x14ac:dyDescent="0.4">
      <c r="A44" s="77" t="s">
        <v>90</v>
      </c>
      <c r="B44" s="78" t="s">
        <v>27</v>
      </c>
      <c r="C44" s="65">
        <f>+F44-E44</f>
        <v>-60924</v>
      </c>
      <c r="D44" s="79"/>
      <c r="E44" s="80">
        <f>SUM(G44:R44)</f>
        <v>60936</v>
      </c>
      <c r="F44" s="68">
        <f>SUM(S44:AD44)</f>
        <v>12</v>
      </c>
      <c r="G44" s="133">
        <v>4983</v>
      </c>
      <c r="H44" s="134">
        <v>4520</v>
      </c>
      <c r="I44" s="134">
        <v>8430</v>
      </c>
      <c r="J44" s="134">
        <v>2199</v>
      </c>
      <c r="K44" s="134">
        <v>6003</v>
      </c>
      <c r="L44" s="134">
        <v>4553</v>
      </c>
      <c r="M44" s="134">
        <v>6584</v>
      </c>
      <c r="N44" s="134">
        <v>2483</v>
      </c>
      <c r="O44" s="134">
        <v>5447</v>
      </c>
      <c r="P44" s="134">
        <v>7590</v>
      </c>
      <c r="Q44" s="134">
        <v>4560</v>
      </c>
      <c r="R44" s="135">
        <v>3584</v>
      </c>
      <c r="S44" s="85"/>
      <c r="T44" s="87">
        <v>5</v>
      </c>
      <c r="U44" s="87">
        <v>2</v>
      </c>
      <c r="V44" s="87"/>
      <c r="W44" s="87"/>
      <c r="X44" s="87">
        <v>1</v>
      </c>
      <c r="Y44" s="87"/>
      <c r="Z44" s="87"/>
      <c r="AA44" s="87"/>
      <c r="AB44" s="87">
        <v>4</v>
      </c>
      <c r="AC44" s="87"/>
      <c r="AD44" s="88"/>
    </row>
    <row r="45" spans="1:30" x14ac:dyDescent="0.4">
      <c r="A45" s="77"/>
      <c r="B45" s="78" t="s">
        <v>22</v>
      </c>
      <c r="C45" s="65">
        <f>+F45-E45</f>
        <v>-3735476</v>
      </c>
      <c r="D45" s="79"/>
      <c r="E45" s="80">
        <f>SUM(G45:R45)</f>
        <v>4029645</v>
      </c>
      <c r="F45" s="68">
        <f>SUM(S45:AD45)</f>
        <v>294169</v>
      </c>
      <c r="G45" s="133">
        <v>333847</v>
      </c>
      <c r="H45" s="134">
        <v>312017</v>
      </c>
      <c r="I45" s="134">
        <v>816851</v>
      </c>
      <c r="J45" s="134">
        <v>306492</v>
      </c>
      <c r="K45" s="134">
        <v>333327</v>
      </c>
      <c r="L45" s="134">
        <v>410503</v>
      </c>
      <c r="M45" s="134">
        <v>197755</v>
      </c>
      <c r="N45" s="134">
        <v>228705</v>
      </c>
      <c r="O45" s="134">
        <v>503908</v>
      </c>
      <c r="P45" s="134">
        <v>265428</v>
      </c>
      <c r="Q45" s="134">
        <v>100426</v>
      </c>
      <c r="R45" s="135">
        <v>220386</v>
      </c>
      <c r="S45" s="85"/>
      <c r="T45" s="87">
        <v>3746</v>
      </c>
      <c r="U45" s="87">
        <v>202000</v>
      </c>
      <c r="V45" s="87"/>
      <c r="W45" s="87"/>
      <c r="X45" s="87">
        <v>85000</v>
      </c>
      <c r="Y45" s="87"/>
      <c r="Z45" s="87"/>
      <c r="AA45" s="87"/>
      <c r="AB45" s="87">
        <v>3423</v>
      </c>
      <c r="AC45" s="87"/>
      <c r="AD45" s="88"/>
    </row>
    <row r="46" spans="1:30" x14ac:dyDescent="0.4">
      <c r="A46" s="77" t="s">
        <v>91</v>
      </c>
      <c r="B46" s="78" t="s">
        <v>27</v>
      </c>
      <c r="C46" s="65">
        <f>+F46-E46</f>
        <v>-13904</v>
      </c>
      <c r="D46" s="79"/>
      <c r="E46" s="80">
        <f>SUM(G46:R46)</f>
        <v>25103</v>
      </c>
      <c r="F46" s="68">
        <f>SUM(S46:AD46)</f>
        <v>11199</v>
      </c>
      <c r="G46" s="133">
        <v>27</v>
      </c>
      <c r="H46" s="134">
        <v>26</v>
      </c>
      <c r="I46" s="134">
        <v>10443</v>
      </c>
      <c r="J46" s="134">
        <v>10</v>
      </c>
      <c r="K46" s="134">
        <v>13958</v>
      </c>
      <c r="L46" s="134">
        <v>266</v>
      </c>
      <c r="M46" s="134">
        <v>47</v>
      </c>
      <c r="N46" s="134">
        <v>81</v>
      </c>
      <c r="O46" s="134">
        <v>24</v>
      </c>
      <c r="P46" s="134">
        <v>140</v>
      </c>
      <c r="Q46" s="134">
        <v>39</v>
      </c>
      <c r="R46" s="135">
        <v>42</v>
      </c>
      <c r="S46" s="85"/>
      <c r="T46" s="87">
        <v>4073</v>
      </c>
      <c r="U46" s="87">
        <v>5</v>
      </c>
      <c r="V46" s="87"/>
      <c r="W46" s="87">
        <v>665</v>
      </c>
      <c r="X46" s="87">
        <v>920</v>
      </c>
      <c r="Y46" s="87">
        <v>2</v>
      </c>
      <c r="Z46" s="87">
        <v>336</v>
      </c>
      <c r="AA46" s="87"/>
      <c r="AB46" s="87">
        <v>5156</v>
      </c>
      <c r="AC46" s="87">
        <v>42</v>
      </c>
      <c r="AD46" s="88"/>
    </row>
    <row r="47" spans="1:30" x14ac:dyDescent="0.4">
      <c r="A47" s="77"/>
      <c r="B47" s="78" t="s">
        <v>22</v>
      </c>
      <c r="C47" s="65">
        <f>+F47-E47</f>
        <v>-2944586</v>
      </c>
      <c r="D47" s="79"/>
      <c r="E47" s="80">
        <f>SUM(G47:R47)</f>
        <v>4223081</v>
      </c>
      <c r="F47" s="68">
        <f>SUM(S47:AD47)</f>
        <v>1278495</v>
      </c>
      <c r="G47" s="133">
        <v>197352</v>
      </c>
      <c r="H47" s="134">
        <v>235935</v>
      </c>
      <c r="I47" s="134">
        <v>620418</v>
      </c>
      <c r="J47" s="134">
        <v>32547</v>
      </c>
      <c r="K47" s="134">
        <v>557263</v>
      </c>
      <c r="L47" s="134">
        <v>146456</v>
      </c>
      <c r="M47" s="134">
        <v>274523</v>
      </c>
      <c r="N47" s="134">
        <v>549193</v>
      </c>
      <c r="O47" s="134">
        <v>335419</v>
      </c>
      <c r="P47" s="134">
        <v>564123</v>
      </c>
      <c r="Q47" s="134">
        <v>287314</v>
      </c>
      <c r="R47" s="135">
        <v>422538</v>
      </c>
      <c r="S47" s="85"/>
      <c r="T47" s="87">
        <v>86170</v>
      </c>
      <c r="U47" s="87">
        <v>19710</v>
      </c>
      <c r="V47" s="87"/>
      <c r="W47" s="87">
        <v>143701</v>
      </c>
      <c r="X47" s="87">
        <v>106873</v>
      </c>
      <c r="Y47" s="87">
        <v>32960</v>
      </c>
      <c r="Z47" s="87">
        <v>240130</v>
      </c>
      <c r="AA47" s="87"/>
      <c r="AB47" s="87">
        <v>630552</v>
      </c>
      <c r="AC47" s="87">
        <v>18399</v>
      </c>
      <c r="AD47" s="88"/>
    </row>
    <row r="48" spans="1:30" x14ac:dyDescent="0.4">
      <c r="A48" s="77" t="s">
        <v>86</v>
      </c>
      <c r="B48" s="78" t="s">
        <v>27</v>
      </c>
      <c r="C48" s="163"/>
      <c r="D48" s="129">
        <f>+F48-E48</f>
        <v>906</v>
      </c>
      <c r="E48" s="130">
        <f>SUM(G48:R48)</f>
        <v>42</v>
      </c>
      <c r="F48" s="68">
        <f>SUM(S48:AD48)</f>
        <v>948</v>
      </c>
      <c r="G48" s="133">
        <v>1</v>
      </c>
      <c r="H48" s="134"/>
      <c r="I48" s="134"/>
      <c r="J48" s="134"/>
      <c r="K48" s="134">
        <v>8</v>
      </c>
      <c r="L48" s="134">
        <v>3</v>
      </c>
      <c r="M48" s="134">
        <v>1</v>
      </c>
      <c r="N48" s="134">
        <v>1</v>
      </c>
      <c r="O48" s="134"/>
      <c r="P48" s="134">
        <v>5</v>
      </c>
      <c r="Q48" s="134">
        <v>23</v>
      </c>
      <c r="R48" s="135"/>
      <c r="S48" s="85"/>
      <c r="T48" s="87">
        <v>28</v>
      </c>
      <c r="U48" s="87"/>
      <c r="V48" s="87">
        <v>684</v>
      </c>
      <c r="W48" s="87"/>
      <c r="X48" s="87"/>
      <c r="Y48" s="87">
        <v>235</v>
      </c>
      <c r="Z48" s="87"/>
      <c r="AA48" s="87">
        <v>1</v>
      </c>
      <c r="AB48" s="87"/>
      <c r="AC48" s="87"/>
      <c r="AD48" s="88"/>
    </row>
    <row r="49" spans="1:30" x14ac:dyDescent="0.4">
      <c r="A49" s="77"/>
      <c r="B49" s="78" t="s">
        <v>22</v>
      </c>
      <c r="C49" s="65">
        <f>+F49-E49</f>
        <v>-539191</v>
      </c>
      <c r="D49" s="129"/>
      <c r="E49" s="130">
        <f>SUM(G49:R49)</f>
        <v>586905</v>
      </c>
      <c r="F49" s="68">
        <f>SUM(S49:AD49)</f>
        <v>47714</v>
      </c>
      <c r="G49" s="133">
        <v>7628</v>
      </c>
      <c r="H49" s="134"/>
      <c r="I49" s="134"/>
      <c r="J49" s="134"/>
      <c r="K49" s="134">
        <v>289286</v>
      </c>
      <c r="L49" s="134">
        <v>241528</v>
      </c>
      <c r="M49" s="134">
        <v>1430</v>
      </c>
      <c r="N49" s="134">
        <v>1402</v>
      </c>
      <c r="O49" s="134"/>
      <c r="P49" s="134">
        <v>25414</v>
      </c>
      <c r="Q49" s="134">
        <v>20217</v>
      </c>
      <c r="R49" s="135"/>
      <c r="S49" s="85"/>
      <c r="T49" s="87">
        <v>2741</v>
      </c>
      <c r="U49" s="87"/>
      <c r="V49" s="87">
        <v>30200</v>
      </c>
      <c r="W49" s="87"/>
      <c r="X49" s="87"/>
      <c r="Y49" s="87">
        <v>12795</v>
      </c>
      <c r="Z49" s="87"/>
      <c r="AA49" s="87">
        <v>1978</v>
      </c>
      <c r="AB49" s="87"/>
      <c r="AC49" s="87"/>
      <c r="AD49" s="88"/>
    </row>
    <row r="50" spans="1:30" x14ac:dyDescent="0.4">
      <c r="A50" s="77" t="s">
        <v>87</v>
      </c>
      <c r="B50" s="78" t="s">
        <v>27</v>
      </c>
      <c r="C50" s="163"/>
      <c r="D50" s="129">
        <f>+F50-E50</f>
        <v>9208</v>
      </c>
      <c r="E50" s="130">
        <f>SUM(G50:R50)</f>
        <v>39551</v>
      </c>
      <c r="F50" s="68">
        <f>SUM(S50:AD50)</f>
        <v>48759</v>
      </c>
      <c r="G50" s="133">
        <v>4807</v>
      </c>
      <c r="H50" s="134">
        <v>2614</v>
      </c>
      <c r="I50" s="134">
        <v>2628</v>
      </c>
      <c r="J50" s="134">
        <v>3378</v>
      </c>
      <c r="K50" s="134">
        <v>2131</v>
      </c>
      <c r="L50" s="134">
        <v>4407</v>
      </c>
      <c r="M50" s="134">
        <v>3971</v>
      </c>
      <c r="N50" s="134">
        <v>3819</v>
      </c>
      <c r="O50" s="134">
        <v>2330</v>
      </c>
      <c r="P50" s="134">
        <v>3196</v>
      </c>
      <c r="Q50" s="134">
        <v>3170</v>
      </c>
      <c r="R50" s="135">
        <v>3100</v>
      </c>
      <c r="S50" s="90">
        <v>509</v>
      </c>
      <c r="T50" s="87">
        <v>2202</v>
      </c>
      <c r="U50" s="87">
        <v>13603</v>
      </c>
      <c r="V50" s="87">
        <v>1947</v>
      </c>
      <c r="W50" s="87">
        <v>4589</v>
      </c>
      <c r="X50" s="87">
        <v>2904</v>
      </c>
      <c r="Y50" s="87">
        <v>1491</v>
      </c>
      <c r="Z50" s="87">
        <v>2759</v>
      </c>
      <c r="AA50" s="87">
        <v>2541</v>
      </c>
      <c r="AB50" s="87">
        <v>10765</v>
      </c>
      <c r="AC50" s="87">
        <v>2773</v>
      </c>
      <c r="AD50" s="88">
        <v>2676</v>
      </c>
    </row>
    <row r="51" spans="1:30" x14ac:dyDescent="0.4">
      <c r="A51" s="77"/>
      <c r="B51" s="78" t="s">
        <v>22</v>
      </c>
      <c r="C51" s="65">
        <f>+F51-E51</f>
        <v>-93808028</v>
      </c>
      <c r="D51" s="129"/>
      <c r="E51" s="130">
        <f>SUM(G51:R51)</f>
        <v>123772018</v>
      </c>
      <c r="F51" s="68">
        <f>SUM(S51:AD51)</f>
        <v>29963990</v>
      </c>
      <c r="G51" s="133">
        <v>12391024</v>
      </c>
      <c r="H51" s="134">
        <v>7028929</v>
      </c>
      <c r="I51" s="134">
        <v>11257106</v>
      </c>
      <c r="J51" s="134">
        <v>9218130</v>
      </c>
      <c r="K51" s="134">
        <v>9447157</v>
      </c>
      <c r="L51" s="134">
        <v>12982657</v>
      </c>
      <c r="M51" s="134">
        <v>11034421</v>
      </c>
      <c r="N51" s="134">
        <v>12025348</v>
      </c>
      <c r="O51" s="134">
        <v>8038045</v>
      </c>
      <c r="P51" s="134">
        <v>9650994</v>
      </c>
      <c r="Q51" s="134">
        <v>10664571</v>
      </c>
      <c r="R51" s="135">
        <v>10033636</v>
      </c>
      <c r="S51" s="90">
        <v>1335586</v>
      </c>
      <c r="T51" s="87">
        <v>1587491</v>
      </c>
      <c r="U51" s="87">
        <v>3388341</v>
      </c>
      <c r="V51" s="87">
        <v>2198892</v>
      </c>
      <c r="W51" s="87">
        <v>2252014</v>
      </c>
      <c r="X51" s="87">
        <v>2136227</v>
      </c>
      <c r="Y51" s="87">
        <v>1935461</v>
      </c>
      <c r="Z51" s="87">
        <v>2121708</v>
      </c>
      <c r="AA51" s="87">
        <v>3674673</v>
      </c>
      <c r="AB51" s="87">
        <v>3681772</v>
      </c>
      <c r="AC51" s="87">
        <v>2971791</v>
      </c>
      <c r="AD51" s="88">
        <v>2680034</v>
      </c>
    </row>
    <row r="52" spans="1:30" x14ac:dyDescent="0.4">
      <c r="A52" s="77" t="s">
        <v>88</v>
      </c>
      <c r="B52" s="78" t="s">
        <v>27</v>
      </c>
      <c r="C52" s="163"/>
      <c r="D52" s="129">
        <f>+F52-E52</f>
        <v>284</v>
      </c>
      <c r="E52" s="130">
        <f>SUM(G52:R52)</f>
        <v>274</v>
      </c>
      <c r="F52" s="68">
        <f>SUM(S52:AD52)</f>
        <v>558</v>
      </c>
      <c r="G52" s="164"/>
      <c r="H52" s="83">
        <v>8</v>
      </c>
      <c r="I52" s="83"/>
      <c r="J52" s="83"/>
      <c r="K52" s="83">
        <v>1</v>
      </c>
      <c r="L52" s="83"/>
      <c r="M52" s="83">
        <v>25</v>
      </c>
      <c r="N52" s="83"/>
      <c r="O52" s="83">
        <v>240</v>
      </c>
      <c r="P52" s="83"/>
      <c r="Q52" s="83"/>
      <c r="R52" s="84"/>
      <c r="S52" s="85"/>
      <c r="T52" s="86"/>
      <c r="U52" s="86"/>
      <c r="V52" s="86"/>
      <c r="W52" s="86"/>
      <c r="X52" s="86"/>
      <c r="Y52" s="86"/>
      <c r="Z52" s="86"/>
      <c r="AA52" s="86">
        <v>558</v>
      </c>
      <c r="AB52" s="86"/>
      <c r="AC52" s="86"/>
      <c r="AD52" s="68"/>
    </row>
    <row r="53" spans="1:30" x14ac:dyDescent="0.4">
      <c r="A53" s="77"/>
      <c r="B53" s="78" t="s">
        <v>22</v>
      </c>
      <c r="C53" s="65">
        <f>+F53-E53</f>
        <v>-256972</v>
      </c>
      <c r="D53" s="129"/>
      <c r="E53" s="130">
        <f>SUM(G53:R53)</f>
        <v>763216</v>
      </c>
      <c r="F53" s="68">
        <f>SUM(S53:AD53)</f>
        <v>506244</v>
      </c>
      <c r="G53" s="164"/>
      <c r="H53" s="83">
        <v>76574</v>
      </c>
      <c r="I53" s="83"/>
      <c r="J53" s="83"/>
      <c r="K53" s="83">
        <v>9020</v>
      </c>
      <c r="L53" s="83"/>
      <c r="M53" s="83">
        <v>326480</v>
      </c>
      <c r="N53" s="83"/>
      <c r="O53" s="83">
        <v>351142</v>
      </c>
      <c r="P53" s="83"/>
      <c r="Q53" s="83"/>
      <c r="R53" s="84"/>
      <c r="S53" s="85"/>
      <c r="T53" s="86"/>
      <c r="U53" s="86"/>
      <c r="V53" s="86"/>
      <c r="W53" s="86"/>
      <c r="X53" s="86"/>
      <c r="Y53" s="86"/>
      <c r="Z53" s="86"/>
      <c r="AA53" s="86">
        <v>506244</v>
      </c>
      <c r="AB53" s="86"/>
      <c r="AC53" s="86"/>
      <c r="AD53" s="68"/>
    </row>
    <row r="54" spans="1:30" x14ac:dyDescent="0.4">
      <c r="A54" s="77" t="s">
        <v>92</v>
      </c>
      <c r="B54" s="78" t="s">
        <v>27</v>
      </c>
      <c r="C54" s="65">
        <f>+F54-E54</f>
        <v>-1830104</v>
      </c>
      <c r="D54" s="129"/>
      <c r="E54" s="130">
        <f>SUM(G54:R54)</f>
        <v>1989216</v>
      </c>
      <c r="F54" s="68">
        <f>SUM(S54:AD54)</f>
        <v>159112</v>
      </c>
      <c r="G54" s="133">
        <v>13160</v>
      </c>
      <c r="H54" s="134">
        <v>90759</v>
      </c>
      <c r="I54" s="134">
        <v>1553894</v>
      </c>
      <c r="J54" s="134">
        <v>54557</v>
      </c>
      <c r="K54" s="134">
        <v>8832</v>
      </c>
      <c r="L54" s="134">
        <v>20179</v>
      </c>
      <c r="M54" s="134">
        <v>9785</v>
      </c>
      <c r="N54" s="134">
        <v>9421</v>
      </c>
      <c r="O54" s="134">
        <v>44418</v>
      </c>
      <c r="P54" s="134">
        <v>26565</v>
      </c>
      <c r="Q54" s="134">
        <v>32710</v>
      </c>
      <c r="R54" s="135">
        <v>124936</v>
      </c>
      <c r="S54" s="90">
        <v>2553</v>
      </c>
      <c r="T54" s="87">
        <v>37452</v>
      </c>
      <c r="U54" s="87">
        <v>3489</v>
      </c>
      <c r="V54" s="87">
        <v>2909</v>
      </c>
      <c r="W54" s="87">
        <v>2482</v>
      </c>
      <c r="X54" s="87">
        <v>58449</v>
      </c>
      <c r="Y54" s="87">
        <v>16152</v>
      </c>
      <c r="Z54" s="87">
        <v>7168</v>
      </c>
      <c r="AA54" s="87">
        <v>12056</v>
      </c>
      <c r="AB54" s="87">
        <v>2518</v>
      </c>
      <c r="AC54" s="87">
        <v>9164</v>
      </c>
      <c r="AD54" s="88">
        <v>4720</v>
      </c>
    </row>
    <row r="55" spans="1:30" x14ac:dyDescent="0.4">
      <c r="A55" s="92"/>
      <c r="B55" s="93" t="s">
        <v>22</v>
      </c>
      <c r="C55" s="94">
        <f>+F55-E55</f>
        <v>-157752276</v>
      </c>
      <c r="D55" s="137"/>
      <c r="E55" s="138">
        <f>SUM(G55:R55)</f>
        <v>275841314</v>
      </c>
      <c r="F55" s="97">
        <f>SUM(S55:AD55)</f>
        <v>118089038</v>
      </c>
      <c r="G55" s="139">
        <v>24211763</v>
      </c>
      <c r="H55" s="140">
        <v>22725326</v>
      </c>
      <c r="I55" s="140">
        <v>24385593</v>
      </c>
      <c r="J55" s="140">
        <v>28797266</v>
      </c>
      <c r="K55" s="140">
        <v>25051328</v>
      </c>
      <c r="L55" s="140">
        <v>20929513</v>
      </c>
      <c r="M55" s="140">
        <v>20516061</v>
      </c>
      <c r="N55" s="140">
        <v>18343066</v>
      </c>
      <c r="O55" s="140">
        <v>15497921</v>
      </c>
      <c r="P55" s="140">
        <v>27397610</v>
      </c>
      <c r="Q55" s="140">
        <v>20145569</v>
      </c>
      <c r="R55" s="141">
        <v>27840298</v>
      </c>
      <c r="S55" s="101">
        <v>8189599</v>
      </c>
      <c r="T55" s="102">
        <v>11011447</v>
      </c>
      <c r="U55" s="102">
        <v>7707021</v>
      </c>
      <c r="V55" s="102">
        <v>16149402</v>
      </c>
      <c r="W55" s="102">
        <v>11641679</v>
      </c>
      <c r="X55" s="102">
        <v>11822917</v>
      </c>
      <c r="Y55" s="102">
        <v>8846687</v>
      </c>
      <c r="Z55" s="102">
        <v>7243386</v>
      </c>
      <c r="AA55" s="102">
        <v>7425477</v>
      </c>
      <c r="AB55" s="102">
        <v>9066861</v>
      </c>
      <c r="AC55" s="102">
        <v>8017533</v>
      </c>
      <c r="AD55" s="103">
        <v>10967029</v>
      </c>
    </row>
    <row r="56" spans="1:30" x14ac:dyDescent="0.4">
      <c r="A56" s="104" t="s">
        <v>44</v>
      </c>
      <c r="B56" s="105" t="s">
        <v>27</v>
      </c>
      <c r="C56" s="165">
        <f>+F56-E56</f>
        <v>-723843</v>
      </c>
      <c r="D56" s="166"/>
      <c r="E56" s="167">
        <f>SUM(G56:R56)</f>
        <v>2179851</v>
      </c>
      <c r="F56" s="168">
        <f>SUM(S56:AD56)</f>
        <v>1456008</v>
      </c>
      <c r="G56" s="169">
        <f>G38+G40+G42+G44+G46+G48+G50+G52+G54</f>
        <v>36162</v>
      </c>
      <c r="H56" s="170">
        <f t="shared" ref="H56:R57" si="3">H38+H40+H42+H44+H46+H48+H50+H52+H54</f>
        <v>104718</v>
      </c>
      <c r="I56" s="170">
        <f t="shared" si="3"/>
        <v>1581289</v>
      </c>
      <c r="J56" s="170">
        <f t="shared" si="3"/>
        <v>61525</v>
      </c>
      <c r="K56" s="170">
        <f t="shared" si="3"/>
        <v>36125</v>
      </c>
      <c r="L56" s="170">
        <f t="shared" si="3"/>
        <v>35260</v>
      </c>
      <c r="M56" s="170">
        <f t="shared" si="3"/>
        <v>24180</v>
      </c>
      <c r="N56" s="170">
        <f t="shared" si="3"/>
        <v>17596</v>
      </c>
      <c r="O56" s="170">
        <f t="shared" si="3"/>
        <v>53990</v>
      </c>
      <c r="P56" s="170">
        <f t="shared" si="3"/>
        <v>39074</v>
      </c>
      <c r="Q56" s="170">
        <f t="shared" si="3"/>
        <v>51808</v>
      </c>
      <c r="R56" s="171">
        <f t="shared" si="3"/>
        <v>138124</v>
      </c>
      <c r="S56" s="169">
        <f>S38+S40+S42+S44+S46+S48+S50+S52+S54</f>
        <v>171421</v>
      </c>
      <c r="T56" s="170">
        <f t="shared" ref="T56:AD57" si="4">T38+T40+T42+T44+T46+T48+T50+T52+T54</f>
        <v>220989</v>
      </c>
      <c r="U56" s="170">
        <f t="shared" si="4"/>
        <v>126530</v>
      </c>
      <c r="V56" s="170">
        <f t="shared" si="4"/>
        <v>96146</v>
      </c>
      <c r="W56" s="170">
        <f t="shared" si="4"/>
        <v>163389</v>
      </c>
      <c r="X56" s="170">
        <f t="shared" si="4"/>
        <v>170799</v>
      </c>
      <c r="Y56" s="170">
        <f t="shared" si="4"/>
        <v>86822</v>
      </c>
      <c r="Z56" s="170">
        <f t="shared" si="4"/>
        <v>99918</v>
      </c>
      <c r="AA56" s="170">
        <f t="shared" si="4"/>
        <v>70077</v>
      </c>
      <c r="AB56" s="170">
        <f t="shared" si="4"/>
        <v>82758</v>
      </c>
      <c r="AC56" s="170">
        <f t="shared" si="4"/>
        <v>117871</v>
      </c>
      <c r="AD56" s="171">
        <f t="shared" si="4"/>
        <v>49288</v>
      </c>
    </row>
    <row r="57" spans="1:30" x14ac:dyDescent="0.4">
      <c r="A57" s="113"/>
      <c r="B57" s="114" t="s">
        <v>22</v>
      </c>
      <c r="C57" s="172">
        <f>+F57-E57</f>
        <v>-11943934</v>
      </c>
      <c r="D57" s="173"/>
      <c r="E57" s="174">
        <f>SUM(G57:R57)</f>
        <v>434320524</v>
      </c>
      <c r="F57" s="175">
        <f>SUM(S57:AD57)</f>
        <v>422376590</v>
      </c>
      <c r="G57" s="176">
        <f>G39+G41+G43+G45+G47+G49+G51+G53+G55</f>
        <v>39267066</v>
      </c>
      <c r="H57" s="177">
        <f t="shared" si="3"/>
        <v>32244863</v>
      </c>
      <c r="I57" s="177">
        <f t="shared" si="3"/>
        <v>40088360</v>
      </c>
      <c r="J57" s="177">
        <f t="shared" si="3"/>
        <v>39751104</v>
      </c>
      <c r="K57" s="177">
        <f t="shared" si="3"/>
        <v>37687979</v>
      </c>
      <c r="L57" s="177">
        <f t="shared" si="3"/>
        <v>35832112</v>
      </c>
      <c r="M57" s="177">
        <f t="shared" si="3"/>
        <v>33882852</v>
      </c>
      <c r="N57" s="177">
        <f t="shared" si="3"/>
        <v>33554735</v>
      </c>
      <c r="O57" s="177">
        <f t="shared" si="3"/>
        <v>27014199</v>
      </c>
      <c r="P57" s="177">
        <f t="shared" si="3"/>
        <v>39915596</v>
      </c>
      <c r="Q57" s="177">
        <f t="shared" si="3"/>
        <v>34303685</v>
      </c>
      <c r="R57" s="178">
        <f t="shared" si="3"/>
        <v>40777973</v>
      </c>
      <c r="S57" s="176">
        <f>S39+S41+S43+S45+S47+S49+S51+S53+S55</f>
        <v>39785685</v>
      </c>
      <c r="T57" s="177">
        <f t="shared" si="4"/>
        <v>32101098</v>
      </c>
      <c r="U57" s="177">
        <f t="shared" si="4"/>
        <v>30492660</v>
      </c>
      <c r="V57" s="177">
        <f t="shared" si="4"/>
        <v>34966568</v>
      </c>
      <c r="W57" s="177">
        <f t="shared" si="4"/>
        <v>59154123</v>
      </c>
      <c r="X57" s="177">
        <f t="shared" si="4"/>
        <v>42826793</v>
      </c>
      <c r="Y57" s="177">
        <f t="shared" si="4"/>
        <v>29219441</v>
      </c>
      <c r="Z57" s="177">
        <f t="shared" si="4"/>
        <v>33092186</v>
      </c>
      <c r="AA57" s="177">
        <f t="shared" si="4"/>
        <v>27185263</v>
      </c>
      <c r="AB57" s="177">
        <f t="shared" si="4"/>
        <v>37388845</v>
      </c>
      <c r="AC57" s="177">
        <f t="shared" si="4"/>
        <v>27397477</v>
      </c>
      <c r="AD57" s="178">
        <f t="shared" si="4"/>
        <v>28766451</v>
      </c>
    </row>
    <row r="58" spans="1:30" x14ac:dyDescent="0.4">
      <c r="A58" s="179" t="s">
        <v>45</v>
      </c>
      <c r="B58" s="180" t="s">
        <v>21</v>
      </c>
      <c r="C58" s="181">
        <f>+F58-E58</f>
        <v>-240207</v>
      </c>
      <c r="D58" s="182"/>
      <c r="E58" s="167">
        <f>SUM(G58:R58)</f>
        <v>393705</v>
      </c>
      <c r="F58" s="168">
        <f>SUM(S58:AD58)</f>
        <v>153498</v>
      </c>
      <c r="G58" s="183">
        <f>G8+G21+G32+G35</f>
        <v>54442</v>
      </c>
      <c r="H58" s="184">
        <f t="shared" ref="H58:AD58" si="5">H8+H21+H32+H35</f>
        <v>4912</v>
      </c>
      <c r="I58" s="184">
        <f t="shared" si="5"/>
        <v>32647</v>
      </c>
      <c r="J58" s="184">
        <f t="shared" si="5"/>
        <v>22438</v>
      </c>
      <c r="K58" s="184">
        <f t="shared" si="5"/>
        <v>40517</v>
      </c>
      <c r="L58" s="184">
        <f t="shared" si="5"/>
        <v>39295</v>
      </c>
      <c r="M58" s="184">
        <f t="shared" si="5"/>
        <v>16585</v>
      </c>
      <c r="N58" s="184">
        <f t="shared" si="5"/>
        <v>45317</v>
      </c>
      <c r="O58" s="184">
        <f t="shared" si="5"/>
        <v>33150</v>
      </c>
      <c r="P58" s="184">
        <f t="shared" si="5"/>
        <v>47175</v>
      </c>
      <c r="Q58" s="184">
        <f t="shared" si="5"/>
        <v>46525</v>
      </c>
      <c r="R58" s="185">
        <f t="shared" si="5"/>
        <v>10702</v>
      </c>
      <c r="S58" s="183">
        <f t="shared" si="5"/>
        <v>10052</v>
      </c>
      <c r="T58" s="184">
        <f t="shared" si="5"/>
        <v>16082</v>
      </c>
      <c r="U58" s="184">
        <f t="shared" si="5"/>
        <v>17976</v>
      </c>
      <c r="V58" s="184">
        <f t="shared" si="5"/>
        <v>5317</v>
      </c>
      <c r="W58" s="184">
        <f t="shared" si="5"/>
        <v>4263</v>
      </c>
      <c r="X58" s="184">
        <f t="shared" si="5"/>
        <v>4970</v>
      </c>
      <c r="Y58" s="184">
        <f t="shared" si="5"/>
        <v>17638</v>
      </c>
      <c r="Z58" s="184">
        <f t="shared" si="5"/>
        <v>19218</v>
      </c>
      <c r="AA58" s="184">
        <f t="shared" si="5"/>
        <v>10374</v>
      </c>
      <c r="AB58" s="184">
        <f t="shared" si="5"/>
        <v>18460</v>
      </c>
      <c r="AC58" s="184">
        <f t="shared" si="5"/>
        <v>11518</v>
      </c>
      <c r="AD58" s="185">
        <f t="shared" si="5"/>
        <v>17630</v>
      </c>
    </row>
    <row r="59" spans="1:30" x14ac:dyDescent="0.4">
      <c r="A59" s="186"/>
      <c r="B59" s="187" t="s">
        <v>27</v>
      </c>
      <c r="C59" s="188">
        <f>+F59-E59</f>
        <v>-723843</v>
      </c>
      <c r="D59" s="189"/>
      <c r="E59" s="143">
        <f>SUM(G59:R59)</f>
        <v>2179851</v>
      </c>
      <c r="F59" s="144">
        <f>SUM(S59:AD59)</f>
        <v>1456008</v>
      </c>
      <c r="G59" s="190">
        <f>+G56</f>
        <v>36162</v>
      </c>
      <c r="H59" s="191">
        <f t="shared" ref="H59:AD59" si="6">+H56</f>
        <v>104718</v>
      </c>
      <c r="I59" s="191">
        <f t="shared" si="6"/>
        <v>1581289</v>
      </c>
      <c r="J59" s="191">
        <f t="shared" si="6"/>
        <v>61525</v>
      </c>
      <c r="K59" s="191">
        <f t="shared" si="6"/>
        <v>36125</v>
      </c>
      <c r="L59" s="191">
        <f t="shared" si="6"/>
        <v>35260</v>
      </c>
      <c r="M59" s="191">
        <f t="shared" si="6"/>
        <v>24180</v>
      </c>
      <c r="N59" s="191">
        <f t="shared" si="6"/>
        <v>17596</v>
      </c>
      <c r="O59" s="191">
        <f t="shared" si="6"/>
        <v>53990</v>
      </c>
      <c r="P59" s="191">
        <f t="shared" si="6"/>
        <v>39074</v>
      </c>
      <c r="Q59" s="191">
        <f t="shared" si="6"/>
        <v>51808</v>
      </c>
      <c r="R59" s="192">
        <f t="shared" si="6"/>
        <v>138124</v>
      </c>
      <c r="S59" s="190">
        <f t="shared" si="6"/>
        <v>171421</v>
      </c>
      <c r="T59" s="191">
        <f t="shared" si="6"/>
        <v>220989</v>
      </c>
      <c r="U59" s="191">
        <f t="shared" si="6"/>
        <v>126530</v>
      </c>
      <c r="V59" s="191">
        <f t="shared" si="6"/>
        <v>96146</v>
      </c>
      <c r="W59" s="191">
        <f t="shared" si="6"/>
        <v>163389</v>
      </c>
      <c r="X59" s="191">
        <f t="shared" si="6"/>
        <v>170799</v>
      </c>
      <c r="Y59" s="191">
        <f t="shared" si="6"/>
        <v>86822</v>
      </c>
      <c r="Z59" s="191">
        <f t="shared" si="6"/>
        <v>99918</v>
      </c>
      <c r="AA59" s="191">
        <f t="shared" si="6"/>
        <v>70077</v>
      </c>
      <c r="AB59" s="191">
        <f t="shared" si="6"/>
        <v>82758</v>
      </c>
      <c r="AC59" s="191">
        <f t="shared" si="6"/>
        <v>117871</v>
      </c>
      <c r="AD59" s="192">
        <f t="shared" si="6"/>
        <v>49288</v>
      </c>
    </row>
    <row r="60" spans="1:30" ht="27" thickBot="1" x14ac:dyDescent="0.45">
      <c r="A60" s="193"/>
      <c r="B60" s="194" t="s">
        <v>22</v>
      </c>
      <c r="C60" s="195">
        <f>+F60-E60</f>
        <v>-401758887</v>
      </c>
      <c r="D60" s="196"/>
      <c r="E60" s="197">
        <f>SUM(G60:R60)</f>
        <v>1058672979</v>
      </c>
      <c r="F60" s="198">
        <f>SUM(S60:AD60)</f>
        <v>656914092</v>
      </c>
      <c r="G60" s="199">
        <f>G9+G22+G33+G36+G57</f>
        <v>90641517</v>
      </c>
      <c r="H60" s="200">
        <f t="shared" ref="H60:AD60" si="7">H9+H22+H33+H36+H57</f>
        <v>43705301</v>
      </c>
      <c r="I60" s="200">
        <f t="shared" si="7"/>
        <v>102955736</v>
      </c>
      <c r="J60" s="200">
        <f t="shared" si="7"/>
        <v>69069950</v>
      </c>
      <c r="K60" s="200">
        <f t="shared" si="7"/>
        <v>102277318</v>
      </c>
      <c r="L60" s="200">
        <f t="shared" si="7"/>
        <v>118808664</v>
      </c>
      <c r="M60" s="200">
        <f t="shared" si="7"/>
        <v>75182036</v>
      </c>
      <c r="N60" s="200">
        <f t="shared" si="7"/>
        <v>94906976</v>
      </c>
      <c r="O60" s="200">
        <f t="shared" si="7"/>
        <v>90043742</v>
      </c>
      <c r="P60" s="200">
        <f t="shared" si="7"/>
        <v>115310728</v>
      </c>
      <c r="Q60" s="200">
        <f t="shared" si="7"/>
        <v>91028752</v>
      </c>
      <c r="R60" s="201">
        <f t="shared" si="7"/>
        <v>64742259</v>
      </c>
      <c r="S60" s="199">
        <f t="shared" si="7"/>
        <v>57410819</v>
      </c>
      <c r="T60" s="200">
        <f t="shared" si="7"/>
        <v>50417464</v>
      </c>
      <c r="U60" s="200">
        <f t="shared" si="7"/>
        <v>49236467</v>
      </c>
      <c r="V60" s="200">
        <f t="shared" si="7"/>
        <v>43889306</v>
      </c>
      <c r="W60" s="200">
        <f t="shared" si="7"/>
        <v>75576411</v>
      </c>
      <c r="X60" s="200">
        <f t="shared" si="7"/>
        <v>55300296</v>
      </c>
      <c r="Y60" s="200">
        <f t="shared" si="7"/>
        <v>46209854</v>
      </c>
      <c r="Z60" s="200">
        <f t="shared" si="7"/>
        <v>56989322</v>
      </c>
      <c r="AA60" s="200">
        <f t="shared" si="7"/>
        <v>47058777</v>
      </c>
      <c r="AB60" s="200">
        <f t="shared" si="7"/>
        <v>66487602</v>
      </c>
      <c r="AC60" s="200">
        <f t="shared" si="7"/>
        <v>46285715</v>
      </c>
      <c r="AD60" s="201">
        <f t="shared" si="7"/>
        <v>62052059</v>
      </c>
    </row>
    <row r="61" spans="1:30" x14ac:dyDescent="0.4">
      <c r="B61" s="202"/>
      <c r="C61" s="203"/>
      <c r="D61" s="203"/>
      <c r="E61" s="204"/>
      <c r="G61" s="205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</row>
    <row r="62" spans="1:30" x14ac:dyDescent="0.4">
      <c r="A62" s="206" t="s">
        <v>28</v>
      </c>
      <c r="B62" s="206"/>
      <c r="C62" s="206"/>
      <c r="D62" s="206"/>
      <c r="E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</row>
    <row r="63" spans="1:30" x14ac:dyDescent="0.4">
      <c r="A63" s="6" t="s">
        <v>29</v>
      </c>
    </row>
    <row r="65" s="6" customFormat="1" x14ac:dyDescent="0.4"/>
    <row r="66" s="6" customFormat="1" x14ac:dyDescent="0.4"/>
    <row r="67" s="6" customFormat="1" x14ac:dyDescent="0.4"/>
    <row r="68" s="6" customFormat="1" x14ac:dyDescent="0.4"/>
    <row r="69" s="6" customFormat="1" x14ac:dyDescent="0.4"/>
  </sheetData>
  <mergeCells count="39">
    <mergeCell ref="A2:AE2"/>
    <mergeCell ref="A62:D62"/>
    <mergeCell ref="A4:A6"/>
    <mergeCell ref="B4:B6"/>
    <mergeCell ref="A48:A49"/>
    <mergeCell ref="A50:A51"/>
    <mergeCell ref="A52:A53"/>
    <mergeCell ref="A54:A55"/>
    <mergeCell ref="A56:A57"/>
    <mergeCell ref="A58:A60"/>
    <mergeCell ref="A37:B37"/>
    <mergeCell ref="A38:A39"/>
    <mergeCell ref="A40:A41"/>
    <mergeCell ref="A42:A43"/>
    <mergeCell ref="A44:A45"/>
    <mergeCell ref="A46:A47"/>
    <mergeCell ref="A26:A27"/>
    <mergeCell ref="A28:A29"/>
    <mergeCell ref="A30:A31"/>
    <mergeCell ref="A32:A33"/>
    <mergeCell ref="A34:B34"/>
    <mergeCell ref="A35:A36"/>
    <mergeCell ref="A15:A16"/>
    <mergeCell ref="A17:A18"/>
    <mergeCell ref="A19:A20"/>
    <mergeCell ref="A21:A22"/>
    <mergeCell ref="A23:B23"/>
    <mergeCell ref="A24:A25"/>
    <mergeCell ref="S4:AD4"/>
    <mergeCell ref="A7:B7"/>
    <mergeCell ref="A8:A9"/>
    <mergeCell ref="A10:B10"/>
    <mergeCell ref="A11:A12"/>
    <mergeCell ref="A13:A14"/>
    <mergeCell ref="C4:C5"/>
    <mergeCell ref="D4:D5"/>
    <mergeCell ref="E4:E5"/>
    <mergeCell ref="F4:F5"/>
    <mergeCell ref="G4:R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CCDD-7157-4A5D-84C2-1B8530164F11}">
  <sheetPr>
    <tabColor rgb="FFFFFF00"/>
  </sheetPr>
  <dimension ref="A2:AG23"/>
  <sheetViews>
    <sheetView workbookViewId="0">
      <selection activeCell="A2" sqref="A2:AG2"/>
    </sheetView>
  </sheetViews>
  <sheetFormatPr defaultRowHeight="23.25" x14ac:dyDescent="0.35"/>
  <cols>
    <col min="1" max="3" width="13.625" style="1" customWidth="1"/>
    <col min="4" max="4" width="13.625" style="1" bestFit="1" customWidth="1"/>
    <col min="5" max="33" width="13.625" style="1" customWidth="1"/>
    <col min="34" max="16384" width="9" style="1"/>
  </cols>
  <sheetData>
    <row r="2" spans="1:33" ht="28.5" x14ac:dyDescent="0.45">
      <c r="A2" s="230" t="s">
        <v>30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</row>
    <row r="3" spans="1:33" ht="24" thickBot="1" x14ac:dyDescent="0.4">
      <c r="AG3" s="231" t="s">
        <v>31</v>
      </c>
    </row>
    <row r="4" spans="1:33" x14ac:dyDescent="0.35">
      <c r="A4" s="283" t="s">
        <v>32</v>
      </c>
      <c r="B4" s="291" t="s">
        <v>1</v>
      </c>
      <c r="C4" s="292"/>
      <c r="D4" s="293"/>
      <c r="E4" s="294" t="s">
        <v>2</v>
      </c>
      <c r="F4" s="292"/>
      <c r="G4" s="295"/>
      <c r="H4" s="233" t="s">
        <v>5</v>
      </c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5"/>
      <c r="U4" s="2" t="s">
        <v>6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4"/>
    </row>
    <row r="5" spans="1:33" x14ac:dyDescent="0.35">
      <c r="A5" s="284"/>
      <c r="B5" s="296"/>
      <c r="C5" s="297"/>
      <c r="D5" s="208"/>
      <c r="E5" s="207"/>
      <c r="F5" s="297"/>
      <c r="G5" s="298"/>
      <c r="H5" s="209" t="s">
        <v>33</v>
      </c>
      <c r="I5" s="210"/>
      <c r="J5" s="210" t="s">
        <v>34</v>
      </c>
      <c r="K5" s="210"/>
      <c r="L5" s="210" t="s">
        <v>35</v>
      </c>
      <c r="M5" s="210"/>
      <c r="N5" s="210" t="s">
        <v>25</v>
      </c>
      <c r="O5" s="210"/>
      <c r="P5" s="210" t="s">
        <v>26</v>
      </c>
      <c r="Q5" s="210"/>
      <c r="R5" s="236" t="s">
        <v>36</v>
      </c>
      <c r="S5" s="236"/>
      <c r="T5" s="237"/>
      <c r="U5" s="209" t="s">
        <v>33</v>
      </c>
      <c r="V5" s="210"/>
      <c r="W5" s="210" t="s">
        <v>34</v>
      </c>
      <c r="X5" s="210"/>
      <c r="Y5" s="210" t="s">
        <v>35</v>
      </c>
      <c r="Z5" s="210"/>
      <c r="AA5" s="210" t="s">
        <v>25</v>
      </c>
      <c r="AB5" s="210"/>
      <c r="AC5" s="210" t="s">
        <v>26</v>
      </c>
      <c r="AD5" s="210"/>
      <c r="AE5" s="244" t="s">
        <v>94</v>
      </c>
      <c r="AF5" s="244"/>
      <c r="AG5" s="245"/>
    </row>
    <row r="6" spans="1:33" x14ac:dyDescent="0.35">
      <c r="A6" s="284"/>
      <c r="B6" s="299"/>
      <c r="C6" s="212"/>
      <c r="D6" s="213"/>
      <c r="E6" s="211"/>
      <c r="F6" s="212"/>
      <c r="G6" s="300"/>
      <c r="H6" s="209"/>
      <c r="I6" s="210"/>
      <c r="J6" s="210"/>
      <c r="K6" s="210"/>
      <c r="L6" s="210"/>
      <c r="M6" s="210"/>
      <c r="N6" s="210"/>
      <c r="O6" s="210"/>
      <c r="P6" s="210"/>
      <c r="Q6" s="210"/>
      <c r="R6" s="236"/>
      <c r="S6" s="236"/>
      <c r="T6" s="237"/>
      <c r="U6" s="209"/>
      <c r="V6" s="210"/>
      <c r="W6" s="210"/>
      <c r="X6" s="210"/>
      <c r="Y6" s="210"/>
      <c r="Z6" s="210"/>
      <c r="AA6" s="210"/>
      <c r="AB6" s="210"/>
      <c r="AC6" s="210"/>
      <c r="AD6" s="210"/>
      <c r="AE6" s="244"/>
      <c r="AF6" s="244"/>
      <c r="AG6" s="245"/>
    </row>
    <row r="7" spans="1:33" ht="46.5" x14ac:dyDescent="0.35">
      <c r="A7" s="285"/>
      <c r="B7" s="301" t="s">
        <v>37</v>
      </c>
      <c r="C7" s="214" t="s">
        <v>38</v>
      </c>
      <c r="D7" s="214" t="s">
        <v>39</v>
      </c>
      <c r="E7" s="214" t="s">
        <v>37</v>
      </c>
      <c r="F7" s="214" t="s">
        <v>38</v>
      </c>
      <c r="G7" s="302" t="s">
        <v>39</v>
      </c>
      <c r="H7" s="215" t="s">
        <v>40</v>
      </c>
      <c r="I7" s="216" t="s">
        <v>39</v>
      </c>
      <c r="J7" s="216" t="s">
        <v>40</v>
      </c>
      <c r="K7" s="216" t="s">
        <v>39</v>
      </c>
      <c r="L7" s="216" t="s">
        <v>40</v>
      </c>
      <c r="M7" s="216" t="s">
        <v>39</v>
      </c>
      <c r="N7" s="216" t="s">
        <v>40</v>
      </c>
      <c r="O7" s="216" t="s">
        <v>39</v>
      </c>
      <c r="P7" s="216" t="s">
        <v>40</v>
      </c>
      <c r="Q7" s="216" t="s">
        <v>39</v>
      </c>
      <c r="R7" s="238" t="s">
        <v>37</v>
      </c>
      <c r="S7" s="238" t="s">
        <v>38</v>
      </c>
      <c r="T7" s="239" t="s">
        <v>39</v>
      </c>
      <c r="U7" s="215" t="s">
        <v>40</v>
      </c>
      <c r="V7" s="216" t="s">
        <v>39</v>
      </c>
      <c r="W7" s="216" t="s">
        <v>40</v>
      </c>
      <c r="X7" s="216" t="s">
        <v>39</v>
      </c>
      <c r="Y7" s="216" t="s">
        <v>40</v>
      </c>
      <c r="Z7" s="216" t="s">
        <v>39</v>
      </c>
      <c r="AA7" s="216" t="s">
        <v>40</v>
      </c>
      <c r="AB7" s="216" t="s">
        <v>39</v>
      </c>
      <c r="AC7" s="216" t="s">
        <v>40</v>
      </c>
      <c r="AD7" s="216" t="s">
        <v>39</v>
      </c>
      <c r="AE7" s="246" t="s">
        <v>37</v>
      </c>
      <c r="AF7" s="246" t="s">
        <v>38</v>
      </c>
      <c r="AG7" s="247" t="s">
        <v>39</v>
      </c>
    </row>
    <row r="8" spans="1:33" x14ac:dyDescent="0.35">
      <c r="A8" s="286" t="s">
        <v>7</v>
      </c>
      <c r="B8" s="303">
        <f>+AE8-R8</f>
        <v>-44390</v>
      </c>
      <c r="C8" s="217"/>
      <c r="D8" s="217">
        <f>+AG8-T8</f>
        <v>-33230698</v>
      </c>
      <c r="E8" s="217"/>
      <c r="F8" s="217">
        <f>+AF8-S8</f>
        <v>135259</v>
      </c>
      <c r="G8" s="304"/>
      <c r="H8" s="218"/>
      <c r="I8" s="219"/>
      <c r="J8" s="220">
        <v>34699</v>
      </c>
      <c r="K8" s="220">
        <v>27032610</v>
      </c>
      <c r="L8" s="220">
        <v>19628</v>
      </c>
      <c r="M8" s="220">
        <v>19620692</v>
      </c>
      <c r="N8" s="221">
        <v>115</v>
      </c>
      <c r="O8" s="221">
        <v>4721149</v>
      </c>
      <c r="P8" s="221">
        <v>36162</v>
      </c>
      <c r="Q8" s="221">
        <v>39267066</v>
      </c>
      <c r="R8" s="240">
        <v>54442</v>
      </c>
      <c r="S8" s="240">
        <v>36162</v>
      </c>
      <c r="T8" s="241">
        <v>90641517</v>
      </c>
      <c r="U8" s="218" t="s">
        <v>41</v>
      </c>
      <c r="V8" s="219"/>
      <c r="W8" s="220">
        <v>3435</v>
      </c>
      <c r="X8" s="220">
        <v>5518972</v>
      </c>
      <c r="Y8" s="220">
        <v>6553</v>
      </c>
      <c r="Z8" s="220">
        <v>10256957</v>
      </c>
      <c r="AA8" s="221">
        <v>64</v>
      </c>
      <c r="AB8" s="221">
        <v>1849205</v>
      </c>
      <c r="AC8" s="221">
        <v>171421</v>
      </c>
      <c r="AD8" s="221">
        <v>39785685</v>
      </c>
      <c r="AE8" s="248">
        <v>10052</v>
      </c>
      <c r="AF8" s="248">
        <v>171421</v>
      </c>
      <c r="AG8" s="249">
        <v>57410819</v>
      </c>
    </row>
    <row r="9" spans="1:33" x14ac:dyDescent="0.35">
      <c r="A9" s="287" t="s">
        <v>8</v>
      </c>
      <c r="B9" s="305"/>
      <c r="C9" s="222"/>
      <c r="D9" s="222"/>
      <c r="E9" s="222">
        <f>+AE9-R9</f>
        <v>11170</v>
      </c>
      <c r="F9" s="222">
        <f>+AF9-S9</f>
        <v>116271</v>
      </c>
      <c r="G9" s="306">
        <f>+AG9-T9</f>
        <v>6712163</v>
      </c>
      <c r="H9" s="223"/>
      <c r="I9" s="224"/>
      <c r="J9" s="225">
        <v>2680</v>
      </c>
      <c r="K9" s="225">
        <v>4218544</v>
      </c>
      <c r="L9" s="225">
        <v>2028</v>
      </c>
      <c r="M9" s="225">
        <v>2680507</v>
      </c>
      <c r="N9" s="226">
        <v>204</v>
      </c>
      <c r="O9" s="226">
        <v>4561387</v>
      </c>
      <c r="P9" s="226">
        <v>104718</v>
      </c>
      <c r="Q9" s="226">
        <v>32244863</v>
      </c>
      <c r="R9" s="242">
        <v>4912</v>
      </c>
      <c r="S9" s="242">
        <v>104718</v>
      </c>
      <c r="T9" s="243">
        <v>43705301</v>
      </c>
      <c r="U9" s="223"/>
      <c r="V9" s="224"/>
      <c r="W9" s="225">
        <v>10328</v>
      </c>
      <c r="X9" s="225">
        <v>12964078</v>
      </c>
      <c r="Y9" s="225">
        <v>5646</v>
      </c>
      <c r="Z9" s="225">
        <v>3853755</v>
      </c>
      <c r="AA9" s="226">
        <v>108</v>
      </c>
      <c r="AB9" s="226">
        <v>1498533</v>
      </c>
      <c r="AC9" s="226">
        <v>220989</v>
      </c>
      <c r="AD9" s="226">
        <v>32101098</v>
      </c>
      <c r="AE9" s="250">
        <v>16082</v>
      </c>
      <c r="AF9" s="250">
        <v>220989</v>
      </c>
      <c r="AG9" s="251">
        <v>50417464</v>
      </c>
    </row>
    <row r="10" spans="1:33" x14ac:dyDescent="0.35">
      <c r="A10" s="287" t="s">
        <v>9</v>
      </c>
      <c r="B10" s="305">
        <f>+AE10-R10</f>
        <v>-14671</v>
      </c>
      <c r="C10" s="222">
        <f>+AF10-S10</f>
        <v>-1454759</v>
      </c>
      <c r="D10" s="222">
        <f>+AG10-T10</f>
        <v>-53719269</v>
      </c>
      <c r="E10" s="222"/>
      <c r="F10" s="222"/>
      <c r="G10" s="306"/>
      <c r="H10" s="223"/>
      <c r="I10" s="224"/>
      <c r="J10" s="225">
        <v>16147</v>
      </c>
      <c r="K10" s="225">
        <v>24935745</v>
      </c>
      <c r="L10" s="225">
        <v>16301</v>
      </c>
      <c r="M10" s="225">
        <v>33150054</v>
      </c>
      <c r="N10" s="226">
        <v>199</v>
      </c>
      <c r="O10" s="226">
        <v>4781577</v>
      </c>
      <c r="P10" s="226">
        <v>1581289</v>
      </c>
      <c r="Q10" s="226">
        <v>40088360</v>
      </c>
      <c r="R10" s="242">
        <v>32647</v>
      </c>
      <c r="S10" s="242">
        <v>1581289</v>
      </c>
      <c r="T10" s="243">
        <v>102955736</v>
      </c>
      <c r="U10" s="223"/>
      <c r="V10" s="224"/>
      <c r="W10" s="225">
        <v>12767</v>
      </c>
      <c r="X10" s="225">
        <v>9967641</v>
      </c>
      <c r="Y10" s="225">
        <v>4967</v>
      </c>
      <c r="Z10" s="225">
        <v>7415910</v>
      </c>
      <c r="AA10" s="226">
        <v>242</v>
      </c>
      <c r="AB10" s="226">
        <v>1360256</v>
      </c>
      <c r="AC10" s="226">
        <v>126530</v>
      </c>
      <c r="AD10" s="226">
        <v>30492660</v>
      </c>
      <c r="AE10" s="250">
        <v>17976</v>
      </c>
      <c r="AF10" s="250">
        <v>126530</v>
      </c>
      <c r="AG10" s="251">
        <v>49236467</v>
      </c>
    </row>
    <row r="11" spans="1:33" x14ac:dyDescent="0.35">
      <c r="A11" s="287" t="s">
        <v>10</v>
      </c>
      <c r="B11" s="305">
        <f>+AE11-R11</f>
        <v>-17121</v>
      </c>
      <c r="C11" s="222"/>
      <c r="D11" s="222">
        <f>+AG11-T11</f>
        <v>-25180644</v>
      </c>
      <c r="E11" s="222"/>
      <c r="F11" s="222">
        <f>+AF11-S11</f>
        <v>34621</v>
      </c>
      <c r="G11" s="306"/>
      <c r="H11" s="223"/>
      <c r="I11" s="224"/>
      <c r="J11" s="225">
        <v>11157</v>
      </c>
      <c r="K11" s="225">
        <v>11045108</v>
      </c>
      <c r="L11" s="225">
        <v>11148</v>
      </c>
      <c r="M11" s="225">
        <v>14483033</v>
      </c>
      <c r="N11" s="226">
        <v>133</v>
      </c>
      <c r="O11" s="226">
        <v>3790705</v>
      </c>
      <c r="P11" s="226">
        <v>61525</v>
      </c>
      <c r="Q11" s="226">
        <v>39751104</v>
      </c>
      <c r="R11" s="242">
        <v>22438</v>
      </c>
      <c r="S11" s="242">
        <v>61525</v>
      </c>
      <c r="T11" s="243">
        <v>69069950</v>
      </c>
      <c r="U11" s="227">
        <v>1</v>
      </c>
      <c r="V11" s="228">
        <v>540</v>
      </c>
      <c r="W11" s="225">
        <v>1536</v>
      </c>
      <c r="X11" s="225">
        <v>2389596</v>
      </c>
      <c r="Y11" s="225">
        <v>3682</v>
      </c>
      <c r="Z11" s="225">
        <v>5325898</v>
      </c>
      <c r="AA11" s="226">
        <v>98</v>
      </c>
      <c r="AB11" s="226">
        <v>1206704</v>
      </c>
      <c r="AC11" s="226">
        <v>96146</v>
      </c>
      <c r="AD11" s="226">
        <v>34966568</v>
      </c>
      <c r="AE11" s="250">
        <v>5317</v>
      </c>
      <c r="AF11" s="250">
        <v>96146</v>
      </c>
      <c r="AG11" s="251">
        <v>43889306</v>
      </c>
    </row>
    <row r="12" spans="1:33" x14ac:dyDescent="0.35">
      <c r="A12" s="287" t="s">
        <v>11</v>
      </c>
      <c r="B12" s="305">
        <f>+AE12-R12</f>
        <v>-36254</v>
      </c>
      <c r="C12" s="222"/>
      <c r="D12" s="222">
        <f>+AG12-T12</f>
        <v>-26700907</v>
      </c>
      <c r="E12" s="222"/>
      <c r="F12" s="222">
        <f>+AF12-S12</f>
        <v>127264</v>
      </c>
      <c r="G12" s="306"/>
      <c r="H12" s="223"/>
      <c r="I12" s="224"/>
      <c r="J12" s="225">
        <v>22352</v>
      </c>
      <c r="K12" s="225">
        <v>25677570</v>
      </c>
      <c r="L12" s="225">
        <v>17906</v>
      </c>
      <c r="M12" s="225">
        <v>34644623</v>
      </c>
      <c r="N12" s="226">
        <v>259</v>
      </c>
      <c r="O12" s="226">
        <v>4267146</v>
      </c>
      <c r="P12" s="226">
        <v>36125</v>
      </c>
      <c r="Q12" s="226">
        <v>37687979</v>
      </c>
      <c r="R12" s="242">
        <v>40517</v>
      </c>
      <c r="S12" s="242">
        <v>36125</v>
      </c>
      <c r="T12" s="243">
        <v>102277318</v>
      </c>
      <c r="U12" s="227">
        <v>120</v>
      </c>
      <c r="V12" s="228">
        <v>191057</v>
      </c>
      <c r="W12" s="225">
        <v>3068</v>
      </c>
      <c r="X12" s="225">
        <v>6703935</v>
      </c>
      <c r="Y12" s="225">
        <v>950</v>
      </c>
      <c r="Z12" s="225">
        <v>5512320</v>
      </c>
      <c r="AA12" s="226">
        <v>125</v>
      </c>
      <c r="AB12" s="226">
        <v>4014976</v>
      </c>
      <c r="AC12" s="226">
        <v>163389</v>
      </c>
      <c r="AD12" s="226">
        <v>59154123</v>
      </c>
      <c r="AE12" s="250">
        <v>4263</v>
      </c>
      <c r="AF12" s="250">
        <v>163389</v>
      </c>
      <c r="AG12" s="251">
        <v>75576411</v>
      </c>
    </row>
    <row r="13" spans="1:33" x14ac:dyDescent="0.35">
      <c r="A13" s="288" t="s">
        <v>12</v>
      </c>
      <c r="B13" s="305">
        <f>+AE13-R13</f>
        <v>-34325</v>
      </c>
      <c r="C13" s="222"/>
      <c r="D13" s="222">
        <f>+AG13-T13</f>
        <v>-63508368</v>
      </c>
      <c r="E13" s="222"/>
      <c r="F13" s="222">
        <f>+AF13-S13</f>
        <v>135539</v>
      </c>
      <c r="G13" s="306"/>
      <c r="H13" s="223"/>
      <c r="I13" s="224"/>
      <c r="J13" s="225">
        <v>17271</v>
      </c>
      <c r="K13" s="225">
        <v>28262213</v>
      </c>
      <c r="L13" s="225">
        <v>21888</v>
      </c>
      <c r="M13" s="225">
        <v>49175960</v>
      </c>
      <c r="N13" s="226">
        <v>136</v>
      </c>
      <c r="O13" s="226">
        <v>5538379</v>
      </c>
      <c r="P13" s="226">
        <v>35260</v>
      </c>
      <c r="Q13" s="226">
        <v>35832112</v>
      </c>
      <c r="R13" s="242">
        <v>39295</v>
      </c>
      <c r="S13" s="242">
        <v>35260</v>
      </c>
      <c r="T13" s="243">
        <v>118808664</v>
      </c>
      <c r="U13" s="227"/>
      <c r="V13" s="228"/>
      <c r="W13" s="225">
        <v>3621</v>
      </c>
      <c r="X13" s="225">
        <v>7494017</v>
      </c>
      <c r="Y13" s="225">
        <v>1321</v>
      </c>
      <c r="Z13" s="225">
        <v>3543715</v>
      </c>
      <c r="AA13" s="226">
        <v>28</v>
      </c>
      <c r="AB13" s="226">
        <v>1435771</v>
      </c>
      <c r="AC13" s="226">
        <v>170799</v>
      </c>
      <c r="AD13" s="226">
        <v>42826793</v>
      </c>
      <c r="AE13" s="250">
        <v>4970</v>
      </c>
      <c r="AF13" s="250">
        <v>170799</v>
      </c>
      <c r="AG13" s="251">
        <v>55300296</v>
      </c>
    </row>
    <row r="14" spans="1:33" x14ac:dyDescent="0.35">
      <c r="A14" s="288" t="s">
        <v>13</v>
      </c>
      <c r="B14" s="305"/>
      <c r="C14" s="222"/>
      <c r="D14" s="222">
        <f>+AG14-T14</f>
        <v>-28972182</v>
      </c>
      <c r="E14" s="222">
        <f>+AE14-R14</f>
        <v>1053</v>
      </c>
      <c r="F14" s="222">
        <f>+AF14-S14</f>
        <v>62642</v>
      </c>
      <c r="G14" s="306"/>
      <c r="H14" s="223"/>
      <c r="I14" s="224"/>
      <c r="J14" s="225">
        <v>11935</v>
      </c>
      <c r="K14" s="225">
        <v>22017378</v>
      </c>
      <c r="L14" s="225">
        <v>4505</v>
      </c>
      <c r="M14" s="225">
        <v>13480240</v>
      </c>
      <c r="N14" s="226">
        <v>145</v>
      </c>
      <c r="O14" s="226">
        <v>5801566</v>
      </c>
      <c r="P14" s="226">
        <v>24180</v>
      </c>
      <c r="Q14" s="226">
        <v>33882852</v>
      </c>
      <c r="R14" s="242">
        <v>16585</v>
      </c>
      <c r="S14" s="242">
        <v>24180</v>
      </c>
      <c r="T14" s="243">
        <v>75182036</v>
      </c>
      <c r="U14" s="227"/>
      <c r="V14" s="228"/>
      <c r="W14" s="225">
        <v>16334</v>
      </c>
      <c r="X14" s="225">
        <v>10324232</v>
      </c>
      <c r="Y14" s="225">
        <v>1158</v>
      </c>
      <c r="Z14" s="225">
        <v>4796300</v>
      </c>
      <c r="AA14" s="226">
        <v>146</v>
      </c>
      <c r="AB14" s="226">
        <v>1869881</v>
      </c>
      <c r="AC14" s="226">
        <v>86822</v>
      </c>
      <c r="AD14" s="226">
        <v>29219441</v>
      </c>
      <c r="AE14" s="250">
        <v>17638</v>
      </c>
      <c r="AF14" s="250">
        <v>86822</v>
      </c>
      <c r="AG14" s="251">
        <v>46209854</v>
      </c>
    </row>
    <row r="15" spans="1:33" x14ac:dyDescent="0.35">
      <c r="A15" s="288" t="s">
        <v>14</v>
      </c>
      <c r="B15" s="305">
        <f>+AE15-R15</f>
        <v>-26099</v>
      </c>
      <c r="C15" s="222"/>
      <c r="D15" s="222">
        <f>+AG15-T15</f>
        <v>-37917654</v>
      </c>
      <c r="E15" s="222"/>
      <c r="F15" s="222">
        <f>+AF15-S15</f>
        <v>82322</v>
      </c>
      <c r="G15" s="306"/>
      <c r="H15" s="223"/>
      <c r="I15" s="224"/>
      <c r="J15" s="225">
        <v>36020</v>
      </c>
      <c r="K15" s="225">
        <v>43283079</v>
      </c>
      <c r="L15" s="225">
        <v>9131</v>
      </c>
      <c r="M15" s="225">
        <v>13515931</v>
      </c>
      <c r="N15" s="226">
        <v>166</v>
      </c>
      <c r="O15" s="226">
        <v>4553231</v>
      </c>
      <c r="P15" s="226">
        <v>17596</v>
      </c>
      <c r="Q15" s="226">
        <v>33554735</v>
      </c>
      <c r="R15" s="242">
        <v>45317</v>
      </c>
      <c r="S15" s="242">
        <v>17596</v>
      </c>
      <c r="T15" s="243">
        <v>94906976</v>
      </c>
      <c r="U15" s="227"/>
      <c r="V15" s="228"/>
      <c r="W15" s="225">
        <v>18002</v>
      </c>
      <c r="X15" s="225">
        <v>16006249</v>
      </c>
      <c r="Y15" s="225">
        <v>1021</v>
      </c>
      <c r="Z15" s="225">
        <v>6334710</v>
      </c>
      <c r="AA15" s="226">
        <v>195</v>
      </c>
      <c r="AB15" s="226">
        <v>1556177</v>
      </c>
      <c r="AC15" s="226">
        <v>99918</v>
      </c>
      <c r="AD15" s="226">
        <v>33092186</v>
      </c>
      <c r="AE15" s="250">
        <v>19218</v>
      </c>
      <c r="AF15" s="250">
        <v>99918</v>
      </c>
      <c r="AG15" s="251">
        <v>56989322</v>
      </c>
    </row>
    <row r="16" spans="1:33" x14ac:dyDescent="0.35">
      <c r="A16" s="288" t="s">
        <v>15</v>
      </c>
      <c r="B16" s="305">
        <f>+AE16-R16</f>
        <v>-22776</v>
      </c>
      <c r="C16" s="222"/>
      <c r="D16" s="222">
        <f>+AG16-T16</f>
        <v>-42984965</v>
      </c>
      <c r="E16" s="222"/>
      <c r="F16" s="222">
        <f>+AF16-S16</f>
        <v>16087</v>
      </c>
      <c r="G16" s="306"/>
      <c r="H16" s="223"/>
      <c r="I16" s="224"/>
      <c r="J16" s="225">
        <v>18728</v>
      </c>
      <c r="K16" s="225">
        <v>46367795</v>
      </c>
      <c r="L16" s="225">
        <v>14254</v>
      </c>
      <c r="M16" s="225">
        <v>12768393</v>
      </c>
      <c r="N16" s="226">
        <v>168</v>
      </c>
      <c r="O16" s="226">
        <v>3893355</v>
      </c>
      <c r="P16" s="226">
        <v>53990</v>
      </c>
      <c r="Q16" s="226">
        <v>27014199</v>
      </c>
      <c r="R16" s="242">
        <v>33150</v>
      </c>
      <c r="S16" s="242">
        <v>53990</v>
      </c>
      <c r="T16" s="243">
        <v>90043742</v>
      </c>
      <c r="U16" s="227"/>
      <c r="V16" s="228"/>
      <c r="W16" s="225">
        <v>4171</v>
      </c>
      <c r="X16" s="225">
        <v>9891207</v>
      </c>
      <c r="Y16" s="225">
        <v>5431</v>
      </c>
      <c r="Z16" s="225">
        <v>7891804</v>
      </c>
      <c r="AA16" s="226">
        <v>772</v>
      </c>
      <c r="AB16" s="226">
        <v>2090503</v>
      </c>
      <c r="AC16" s="226">
        <v>70077</v>
      </c>
      <c r="AD16" s="226">
        <v>27185263</v>
      </c>
      <c r="AE16" s="250">
        <v>10374</v>
      </c>
      <c r="AF16" s="250">
        <v>70077</v>
      </c>
      <c r="AG16" s="251">
        <v>47058777</v>
      </c>
    </row>
    <row r="17" spans="1:33" x14ac:dyDescent="0.35">
      <c r="A17" s="288" t="s">
        <v>16</v>
      </c>
      <c r="B17" s="305">
        <f>+AE17-R17</f>
        <v>-28715</v>
      </c>
      <c r="C17" s="222"/>
      <c r="D17" s="222">
        <f>+AG17-T17</f>
        <v>-48823126</v>
      </c>
      <c r="E17" s="222"/>
      <c r="F17" s="222">
        <f>+AF17-S17</f>
        <v>43684</v>
      </c>
      <c r="G17" s="306"/>
      <c r="H17" s="223"/>
      <c r="I17" s="224"/>
      <c r="J17" s="225">
        <v>35972</v>
      </c>
      <c r="K17" s="225">
        <v>54699968</v>
      </c>
      <c r="L17" s="225">
        <v>11055</v>
      </c>
      <c r="M17" s="225">
        <v>13099922</v>
      </c>
      <c r="N17" s="226">
        <v>148</v>
      </c>
      <c r="O17" s="226">
        <v>7595242</v>
      </c>
      <c r="P17" s="226">
        <v>39074</v>
      </c>
      <c r="Q17" s="226">
        <v>39915596</v>
      </c>
      <c r="R17" s="242">
        <v>47175</v>
      </c>
      <c r="S17" s="242">
        <v>39074</v>
      </c>
      <c r="T17" s="243">
        <v>115310728</v>
      </c>
      <c r="U17" s="227"/>
      <c r="V17" s="228"/>
      <c r="W17" s="225">
        <v>17560</v>
      </c>
      <c r="X17" s="225">
        <v>22085956</v>
      </c>
      <c r="Y17" s="225">
        <v>842</v>
      </c>
      <c r="Z17" s="225">
        <v>5141155</v>
      </c>
      <c r="AA17" s="226">
        <v>58</v>
      </c>
      <c r="AB17" s="226">
        <v>1871646</v>
      </c>
      <c r="AC17" s="226">
        <v>82758</v>
      </c>
      <c r="AD17" s="226">
        <v>37388845</v>
      </c>
      <c r="AE17" s="250">
        <v>18460</v>
      </c>
      <c r="AF17" s="250">
        <v>82758</v>
      </c>
      <c r="AG17" s="251">
        <v>66487602</v>
      </c>
    </row>
    <row r="18" spans="1:33" x14ac:dyDescent="0.35">
      <c r="A18" s="288" t="s">
        <v>17</v>
      </c>
      <c r="B18" s="305">
        <f>+AE18-R18</f>
        <v>-35007</v>
      </c>
      <c r="C18" s="222"/>
      <c r="D18" s="222">
        <f>+AG18-T18</f>
        <v>-44743037</v>
      </c>
      <c r="E18" s="222"/>
      <c r="F18" s="222">
        <f>+AF18-S18</f>
        <v>66063</v>
      </c>
      <c r="G18" s="306"/>
      <c r="H18" s="223"/>
      <c r="I18" s="224"/>
      <c r="J18" s="225">
        <v>30393</v>
      </c>
      <c r="K18" s="225">
        <v>37374094</v>
      </c>
      <c r="L18" s="225">
        <v>15918</v>
      </c>
      <c r="M18" s="225">
        <v>12764621</v>
      </c>
      <c r="N18" s="226">
        <v>214</v>
      </c>
      <c r="O18" s="226">
        <v>6586352</v>
      </c>
      <c r="P18" s="226">
        <v>51808</v>
      </c>
      <c r="Q18" s="226">
        <v>34303685</v>
      </c>
      <c r="R18" s="242">
        <v>46525</v>
      </c>
      <c r="S18" s="242">
        <v>51808</v>
      </c>
      <c r="T18" s="243">
        <v>91028752</v>
      </c>
      <c r="U18" s="227"/>
      <c r="V18" s="228"/>
      <c r="W18" s="225">
        <v>10342</v>
      </c>
      <c r="X18" s="225">
        <v>13197481</v>
      </c>
      <c r="Y18" s="225">
        <v>1133</v>
      </c>
      <c r="Z18" s="225">
        <v>3766908</v>
      </c>
      <c r="AA18" s="226">
        <v>43</v>
      </c>
      <c r="AB18" s="226">
        <v>1923849</v>
      </c>
      <c r="AC18" s="226">
        <v>117871</v>
      </c>
      <c r="AD18" s="226">
        <v>27397477</v>
      </c>
      <c r="AE18" s="250">
        <v>11518</v>
      </c>
      <c r="AF18" s="250">
        <v>117871</v>
      </c>
      <c r="AG18" s="251">
        <v>46285715</v>
      </c>
    </row>
    <row r="19" spans="1:33" x14ac:dyDescent="0.35">
      <c r="A19" s="289" t="s">
        <v>18</v>
      </c>
      <c r="B19" s="307"/>
      <c r="C19" s="229">
        <f>+AF19-S19</f>
        <v>-88836</v>
      </c>
      <c r="D19" s="229">
        <f>+AG19-T19</f>
        <v>-2690200</v>
      </c>
      <c r="E19" s="229">
        <f>+AE19-R19</f>
        <v>6928</v>
      </c>
      <c r="F19" s="229"/>
      <c r="G19" s="308"/>
      <c r="H19" s="256"/>
      <c r="I19" s="257"/>
      <c r="J19" s="258">
        <v>5982</v>
      </c>
      <c r="K19" s="258">
        <v>12298588</v>
      </c>
      <c r="L19" s="258">
        <v>4484</v>
      </c>
      <c r="M19" s="258">
        <v>3794534</v>
      </c>
      <c r="N19" s="259">
        <v>236</v>
      </c>
      <c r="O19" s="259">
        <v>7871164</v>
      </c>
      <c r="P19" s="259">
        <v>138124</v>
      </c>
      <c r="Q19" s="259">
        <v>40777973</v>
      </c>
      <c r="R19" s="260">
        <v>10702</v>
      </c>
      <c r="S19" s="260">
        <v>138124</v>
      </c>
      <c r="T19" s="261">
        <v>64742259</v>
      </c>
      <c r="U19" s="262"/>
      <c r="V19" s="263"/>
      <c r="W19" s="258">
        <v>16214</v>
      </c>
      <c r="X19" s="258">
        <v>25707628</v>
      </c>
      <c r="Y19" s="258">
        <v>1345</v>
      </c>
      <c r="Z19" s="258">
        <v>5127120</v>
      </c>
      <c r="AA19" s="259">
        <v>71</v>
      </c>
      <c r="AB19" s="259">
        <v>2450860</v>
      </c>
      <c r="AC19" s="259">
        <v>49288</v>
      </c>
      <c r="AD19" s="259">
        <v>28766451</v>
      </c>
      <c r="AE19" s="264">
        <v>17630</v>
      </c>
      <c r="AF19" s="264">
        <v>49288</v>
      </c>
      <c r="AG19" s="265">
        <v>62052059</v>
      </c>
    </row>
    <row r="20" spans="1:33" s="5" customFormat="1" ht="24" thickBot="1" x14ac:dyDescent="0.4">
      <c r="A20" s="290" t="s">
        <v>95</v>
      </c>
      <c r="B20" s="309">
        <f>SUM(B8:B19)</f>
        <v>-259358</v>
      </c>
      <c r="C20" s="278">
        <f t="shared" ref="C20:G20" si="0">SUM(C8:C19)</f>
        <v>-1543595</v>
      </c>
      <c r="D20" s="278">
        <f t="shared" si="0"/>
        <v>-408471050</v>
      </c>
      <c r="E20" s="278">
        <f t="shared" si="0"/>
        <v>19151</v>
      </c>
      <c r="F20" s="278">
        <f t="shared" si="0"/>
        <v>819752</v>
      </c>
      <c r="G20" s="310">
        <f t="shared" si="0"/>
        <v>6712163</v>
      </c>
      <c r="H20" s="266"/>
      <c r="I20" s="267"/>
      <c r="J20" s="268">
        <v>243336</v>
      </c>
      <c r="K20" s="268">
        <v>337212692</v>
      </c>
      <c r="L20" s="268">
        <v>148246</v>
      </c>
      <c r="M20" s="268">
        <v>223178510</v>
      </c>
      <c r="N20" s="269">
        <v>2123</v>
      </c>
      <c r="O20" s="269">
        <v>63961253</v>
      </c>
      <c r="P20" s="269">
        <v>2179851</v>
      </c>
      <c r="Q20" s="269">
        <v>434320524</v>
      </c>
      <c r="R20" s="252">
        <v>393705</v>
      </c>
      <c r="S20" s="252">
        <v>2179851</v>
      </c>
      <c r="T20" s="253">
        <v>1058672979</v>
      </c>
      <c r="U20" s="266">
        <v>121</v>
      </c>
      <c r="V20" s="267">
        <v>191597</v>
      </c>
      <c r="W20" s="270">
        <v>117378</v>
      </c>
      <c r="X20" s="270">
        <v>142250992</v>
      </c>
      <c r="Y20" s="270">
        <v>34049</v>
      </c>
      <c r="Z20" s="270">
        <v>68966552</v>
      </c>
      <c r="AA20" s="270">
        <v>1950</v>
      </c>
      <c r="AB20" s="270">
        <v>23128361</v>
      </c>
      <c r="AC20" s="270">
        <v>1456008</v>
      </c>
      <c r="AD20" s="270">
        <v>422376590</v>
      </c>
      <c r="AE20" s="254">
        <v>153498</v>
      </c>
      <c r="AF20" s="254">
        <v>1456008</v>
      </c>
      <c r="AG20" s="255">
        <v>656914092</v>
      </c>
    </row>
    <row r="21" spans="1:33" s="5" customFormat="1" ht="7.5" customHeight="1" thickBot="1" x14ac:dyDescent="0.4">
      <c r="A21" s="271"/>
      <c r="B21" s="271"/>
      <c r="C21" s="271"/>
      <c r="D21" s="271"/>
      <c r="E21" s="271"/>
      <c r="F21" s="271"/>
      <c r="G21" s="271"/>
      <c r="H21" s="271"/>
      <c r="I21" s="271"/>
      <c r="J21" s="271"/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71"/>
      <c r="W21" s="272"/>
      <c r="X21" s="272"/>
      <c r="Y21" s="272"/>
      <c r="Z21" s="272"/>
      <c r="AA21" s="272"/>
      <c r="AB21" s="272"/>
      <c r="AC21" s="272"/>
      <c r="AD21" s="272"/>
      <c r="AE21" s="272"/>
      <c r="AF21" s="272"/>
      <c r="AG21" s="272"/>
    </row>
    <row r="22" spans="1:33" x14ac:dyDescent="0.35">
      <c r="A22" s="273" t="s">
        <v>1</v>
      </c>
      <c r="B22" s="274">
        <f>+H22+J22+L22+N22+H23</f>
        <v>-240207</v>
      </c>
      <c r="C22" s="274">
        <f>+P22</f>
        <v>-723843</v>
      </c>
      <c r="D22" s="274">
        <f>+I22+K22+M22+O22+Q22+I23</f>
        <v>-401758887</v>
      </c>
      <c r="E22" s="274"/>
      <c r="F22" s="274"/>
      <c r="G22" s="274"/>
      <c r="H22" s="275"/>
      <c r="I22" s="275"/>
      <c r="J22" s="275">
        <f>+W20-J20</f>
        <v>-125958</v>
      </c>
      <c r="K22" s="275">
        <f>+X20-K20</f>
        <v>-194961700</v>
      </c>
      <c r="L22" s="275">
        <f>+Y20-L20</f>
        <v>-114197</v>
      </c>
      <c r="M22" s="275">
        <f>+Z20-M20</f>
        <v>-154211958</v>
      </c>
      <c r="N22" s="275">
        <f>+AA20-N20</f>
        <v>-173</v>
      </c>
      <c r="O22" s="275">
        <f>+AB20-O20</f>
        <v>-40832892</v>
      </c>
      <c r="P22" s="275">
        <f>+AC20-P20</f>
        <v>-723843</v>
      </c>
      <c r="Q22" s="275">
        <f>+AD20-Q20</f>
        <v>-11943934</v>
      </c>
      <c r="R22" s="275">
        <f>+AE20-R20</f>
        <v>-240207</v>
      </c>
      <c r="S22" s="275">
        <f>+AF20-S20</f>
        <v>-723843</v>
      </c>
      <c r="T22" s="276">
        <f>+AG20-T20</f>
        <v>-401758887</v>
      </c>
    </row>
    <row r="23" spans="1:33" ht="24" thickBot="1" x14ac:dyDescent="0.4">
      <c r="A23" s="277" t="s">
        <v>2</v>
      </c>
      <c r="B23" s="278"/>
      <c r="C23" s="278"/>
      <c r="D23" s="278"/>
      <c r="E23" s="278">
        <f>+H23</f>
        <v>121</v>
      </c>
      <c r="F23" s="278"/>
      <c r="G23" s="278">
        <f>+I23</f>
        <v>191597</v>
      </c>
      <c r="H23" s="279">
        <v>121</v>
      </c>
      <c r="I23" s="279">
        <v>191597</v>
      </c>
      <c r="J23" s="280"/>
      <c r="K23" s="280"/>
      <c r="L23" s="280"/>
      <c r="M23" s="280"/>
      <c r="N23" s="281"/>
      <c r="O23" s="281"/>
      <c r="P23" s="281"/>
      <c r="Q23" s="281"/>
      <c r="R23" s="281"/>
      <c r="S23" s="281"/>
      <c r="T23" s="282"/>
    </row>
  </sheetData>
  <mergeCells count="18">
    <mergeCell ref="AC5:AD6"/>
    <mergeCell ref="AE5:AG6"/>
    <mergeCell ref="P5:Q6"/>
    <mergeCell ref="R5:T6"/>
    <mergeCell ref="U5:V6"/>
    <mergeCell ref="W5:X6"/>
    <mergeCell ref="Y5:Z6"/>
    <mergeCell ref="AA5:AB6"/>
    <mergeCell ref="A2:AG2"/>
    <mergeCell ref="A4:A7"/>
    <mergeCell ref="B4:D6"/>
    <mergeCell ref="E4:G6"/>
    <mergeCell ref="H4:T4"/>
    <mergeCell ref="U4:AG4"/>
    <mergeCell ref="H5:I6"/>
    <mergeCell ref="J5:K6"/>
    <mergeCell ref="L5:M6"/>
    <mergeCell ref="N5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มูลค่านำเข้า_ส่งออก</vt:lpstr>
      <vt:lpstr>ขาดดุล_เกินดุล (รายเดือน)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ITREME67</dc:creator>
  <cp:lastModifiedBy>ITREME67</cp:lastModifiedBy>
  <dcterms:created xsi:type="dcterms:W3CDTF">2024-06-20T21:26:47Z</dcterms:created>
  <dcterms:modified xsi:type="dcterms:W3CDTF">2024-06-20T22:32:52Z</dcterms:modified>
</cp:coreProperties>
</file>