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640"/>
  </bookViews>
  <sheets>
    <sheet name="ใช้จ่าย 30มิย65" sheetId="1" r:id="rId1"/>
  </sheets>
  <definedNames>
    <definedName name="_xlnm.Print_Area" localSheetId="0">'ใช้จ่าย 30มิย65'!$A$1:$O$39</definedName>
    <definedName name="_xlnm.Print_Titles" localSheetId="0">'ใช้จ่าย 30มิย65'!$8:$9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1" l="1"/>
  <c r="B46" i="1"/>
  <c r="E46" i="1" s="1"/>
  <c r="G46" i="1" s="1"/>
  <c r="C45" i="1"/>
  <c r="B45" i="1"/>
  <c r="E45" i="1" s="1"/>
  <c r="G45" i="1" s="1"/>
  <c r="I37" i="1"/>
  <c r="J37" i="1" s="1"/>
  <c r="F37" i="1"/>
  <c r="H37" i="1" s="1"/>
  <c r="I36" i="1"/>
  <c r="J36" i="1" s="1"/>
  <c r="F36" i="1"/>
  <c r="H36" i="1" s="1"/>
  <c r="E35" i="1"/>
  <c r="D35" i="1"/>
  <c r="B35" i="1"/>
  <c r="I33" i="1"/>
  <c r="J33" i="1" s="1"/>
  <c r="F33" i="1"/>
  <c r="H33" i="1" s="1"/>
  <c r="I32" i="1"/>
  <c r="J32" i="1" s="1"/>
  <c r="F32" i="1"/>
  <c r="H32" i="1" s="1"/>
  <c r="E31" i="1"/>
  <c r="D31" i="1"/>
  <c r="B31" i="1"/>
  <c r="I27" i="1"/>
  <c r="J27" i="1" s="1"/>
  <c r="F27" i="1"/>
  <c r="I24" i="1"/>
  <c r="M24" i="1" s="1"/>
  <c r="F24" i="1"/>
  <c r="I22" i="1"/>
  <c r="M22" i="1" s="1"/>
  <c r="F22" i="1"/>
  <c r="I21" i="1"/>
  <c r="M21" i="1" s="1"/>
  <c r="F21" i="1"/>
  <c r="E20" i="1"/>
  <c r="D20" i="1"/>
  <c r="D15" i="1" s="1"/>
  <c r="C20" i="1"/>
  <c r="B20" i="1"/>
  <c r="I19" i="1"/>
  <c r="J19" i="1" s="1"/>
  <c r="F19" i="1"/>
  <c r="I18" i="1"/>
  <c r="M18" i="1" s="1"/>
  <c r="F18" i="1"/>
  <c r="I17" i="1"/>
  <c r="M17" i="1" s="1"/>
  <c r="F17" i="1"/>
  <c r="E16" i="1"/>
  <c r="D16" i="1"/>
  <c r="C16" i="1"/>
  <c r="B16" i="1"/>
  <c r="I13" i="1"/>
  <c r="H46" i="1" s="1"/>
  <c r="I46" i="1" s="1"/>
  <c r="K46" i="1" s="1"/>
  <c r="F13" i="1"/>
  <c r="H13" i="1" s="1"/>
  <c r="I12" i="1"/>
  <c r="J12" i="1" s="1"/>
  <c r="L12" i="1" s="1"/>
  <c r="F12" i="1"/>
  <c r="H12" i="1" s="1"/>
  <c r="E11" i="1"/>
  <c r="D11" i="1"/>
  <c r="C11" i="1"/>
  <c r="B11" i="1"/>
  <c r="M33" i="1" l="1"/>
  <c r="F11" i="1"/>
  <c r="H11" i="1" s="1"/>
  <c r="M19" i="1"/>
  <c r="C44" i="1"/>
  <c r="I11" i="1"/>
  <c r="J11" i="1" s="1"/>
  <c r="L11" i="1" s="1"/>
  <c r="I31" i="1"/>
  <c r="J31" i="1" s="1"/>
  <c r="L31" i="1" s="1"/>
  <c r="M13" i="1"/>
  <c r="J17" i="1"/>
  <c r="J22" i="1"/>
  <c r="F31" i="1"/>
  <c r="H31" i="1" s="1"/>
  <c r="F35" i="1"/>
  <c r="H35" i="1" s="1"/>
  <c r="M20" i="1"/>
  <c r="M11" i="1"/>
  <c r="M27" i="1"/>
  <c r="M32" i="1"/>
  <c r="L33" i="1"/>
  <c r="L36" i="1"/>
  <c r="L32" i="1"/>
  <c r="L37" i="1"/>
  <c r="I16" i="1"/>
  <c r="M16" i="1" s="1"/>
  <c r="I35" i="1"/>
  <c r="J35" i="1" s="1"/>
  <c r="B15" i="1"/>
  <c r="F20" i="1"/>
  <c r="M36" i="1"/>
  <c r="M37" i="1"/>
  <c r="E15" i="1"/>
  <c r="B44" i="1"/>
  <c r="E44" i="1" s="1"/>
  <c r="G44" i="1" s="1"/>
  <c r="F16" i="1"/>
  <c r="M12" i="1"/>
  <c r="J13" i="1"/>
  <c r="L13" i="1" s="1"/>
  <c r="C15" i="1"/>
  <c r="I20" i="1"/>
  <c r="J18" i="1"/>
  <c r="J21" i="1"/>
  <c r="H45" i="1"/>
  <c r="M31" i="1" l="1"/>
  <c r="M15" i="1"/>
  <c r="J20" i="1"/>
  <c r="F15" i="1"/>
  <c r="L35" i="1"/>
  <c r="M35" i="1"/>
  <c r="I45" i="1"/>
  <c r="K45" i="1" s="1"/>
  <c r="H44" i="1"/>
  <c r="I44" i="1" s="1"/>
  <c r="K44" i="1" s="1"/>
  <c r="J16" i="1"/>
  <c r="I15" i="1"/>
  <c r="J15" i="1" s="1"/>
</calcChain>
</file>

<file path=xl/sharedStrings.xml><?xml version="1.0" encoding="utf-8"?>
<sst xmlns="http://schemas.openxmlformats.org/spreadsheetml/2006/main" count="104" uniqueCount="55">
  <si>
    <t>เป้าหมายการเบิกจ่ายและการใช้จ่ายงบประมาณ พ.ศ. 2565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</si>
  <si>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</si>
  <si>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</si>
  <si>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</si>
  <si>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</si>
  <si>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</si>
  <si>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</si>
  <si>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</si>
  <si>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</si>
  <si>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</si>
  <si>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</si>
  <si>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2565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</si>
  <si>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</si>
  <si>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</si>
  <si>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</si>
  <si>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</si>
  <si>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</si>
  <si>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
หมาย Q3</t>
  </si>
  <si>
    <t>*/- เป้าหมาย</t>
  </si>
  <si>
    <t>การใช้จ่าย (PO+เบิกจ่าย)</t>
  </si>
  <si>
    <t>ร้อยละ
การใช้จ่าย</t>
  </si>
  <si>
    <t>คงเหลือ
หลัง</t>
  </si>
  <si>
    <r>
      <t xml:space="preserve">ลำดับเบิกจ่าย
</t>
    </r>
    <r>
      <rPr>
        <sz val="12"/>
        <rFont val="TH SarabunPSK"/>
        <family val="2"/>
      </rPr>
      <t>(24.6.65)</t>
    </r>
  </si>
  <si>
    <r>
      <t xml:space="preserve">ลำดับ
ใช้จ่าย
</t>
    </r>
    <r>
      <rPr>
        <sz val="12"/>
        <rFont val="TH SarabunPSK"/>
        <family val="2"/>
      </rPr>
      <t>(24.6.65)</t>
    </r>
  </si>
  <si>
    <t>ผลเบิกจ่าย</t>
  </si>
  <si>
    <t xml:space="preserve">ร้อยละเบิกจ่าย </t>
  </si>
  <si>
    <t>สูงกว่าเป้าหมาย</t>
  </si>
  <si>
    <t>ผลการใช้จ่าย</t>
  </si>
  <si>
    <t>ร้อยละ</t>
  </si>
  <si>
    <t>งบประมาณรายจ่ายประจำปี พ.ศ.2565</t>
  </si>
  <si>
    <t>(PO + เบิกจ่าย)</t>
  </si>
  <si>
    <t>การใช้จ่าย</t>
  </si>
  <si>
    <t>ไตรมาส 2</t>
  </si>
  <si>
    <t>ค่าใช้จ่ายบรรเทาผลกระทบจากการแพร่ระบาดของ COVID-19 จังหวัดเชียงใหม่ (ณ 17 มิถุนายน 2565)</t>
  </si>
  <si>
    <t>เงินกู้</t>
  </si>
  <si>
    <t>ปี 2563</t>
  </si>
  <si>
    <t>ปี 2564</t>
  </si>
  <si>
    <t>ปี 2565</t>
  </si>
  <si>
    <t>งบกลาง</t>
  </si>
  <si>
    <t>งบกลาง เงินสำรองจ่ายเพื่อกรณีฉุกเฉินหรือจำเป็น</t>
  </si>
  <si>
    <t>งบประมาณเหลื่อมปี</t>
  </si>
  <si>
    <t>คงเหลือกรณีมีหนี้ผูกพัน</t>
  </si>
  <si>
    <t>ปี 64</t>
  </si>
  <si>
    <t>งบกรมจังหวัด</t>
  </si>
  <si>
    <t>งบกลุ่มจังหวัดภาคเหนือตอนบน 1</t>
  </si>
  <si>
    <t>งบพัฒนาจังหวัด</t>
  </si>
  <si>
    <t>ที่มา : ระบบการบริหารการเงินการคลังภาครัฐแบบอิเล็กทรอนิกส์ใหม่  (New GFMIS Thai)</t>
  </si>
  <si>
    <t>ข้อมูล ณ 30 มิถุนายน 2565</t>
  </si>
  <si>
    <t>เป้าหมาย Q2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</si>
  <si>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</si>
  <si>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</si>
  <si>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</si>
  <si>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</si>
  <si>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</si>
  <si>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r>
      <t xml:space="preserve">การใช้จ่าย
</t>
    </r>
    <r>
      <rPr>
        <sz val="12"/>
        <rFont val="TH SarabunPSK"/>
        <family val="2"/>
      </rPr>
      <t>(สำรองเงินมีหนี้+PO+เบิกจ่าย)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</si>
</sst>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ajor"/>
    </font>
    <font>
      <sz val="16"/>
      <name val="TH SarabunPSK"/>
      <family val="2"/>
    </font>
    <font>
      <sz val="11"/>
      <name val="TH SarabunPSK"/>
      <family val="2"/>
    </font>
    <font>
      <sz val="11"/>
      <color theme="1"/>
      <name val="Tahoma"/>
      <family val="2"/>
      <scheme val="major"/>
    </font>
    <font>
      <b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TH SarabunIT๙"/>
      <family val="2"/>
    </font>
    <font>
      <b/>
      <sz val="11"/>
      <name val="TH SarabunPSK"/>
      <family val="2"/>
    </font>
    <font>
      <sz val="11"/>
      <color rgb="FFC00000"/>
      <name val="TH SarabunPSK"/>
      <family val="2"/>
    </font>
    <font>
      <sz val="10"/>
      <name val="Verdana"/>
      <family val="2"/>
    </font>
    <font>
      <sz val="16"/>
      <color rgb="FFFF0000"/>
      <name val="TH SarabunPSK"/>
      <family val="2"/>
    </font>
    <font>
      <sz val="16"/>
      <color rgb="FFC00000"/>
      <name val="TH SarabunPSK"/>
      <family val="2"/>
    </font>
    <font>
      <sz val="14"/>
      <color theme="1"/>
      <name val="TH SarabunPSK"/>
      <family val="2"/>
    </font>
    <font>
      <sz val="11"/>
      <color rgb="FF00B0F0"/>
      <name val="Tahoma"/>
      <family val="2"/>
      <scheme val="major"/>
    </font>
    <font>
      <sz val="14"/>
      <color rgb="FF00B05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0" borderId="0" xfId="0" applyFont="1" applyFill="1" applyBorder="1"/>
    <xf numFmtId="0" fontId="6" fillId="0" borderId="0" xfId="0" applyFont="1" applyFill="1" applyBorder="1" applyAlignment="1">
      <alignment horizontal="center"/>
    </xf>
    <xf numFmtId="2" fontId="6" fillId="0" borderId="0" xfId="1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center"/>
    </xf>
    <xf numFmtId="43" fontId="7" fillId="0" borderId="0" xfId="1" applyFont="1" applyFill="1" applyAlignment="1">
      <alignment horizontal="left"/>
    </xf>
    <xf numFmtId="43" fontId="3" fillId="0" borderId="0" xfId="1" applyFont="1" applyFill="1" applyAlignment="1">
      <alignment horizontal="right"/>
    </xf>
    <xf numFmtId="0" fontId="7" fillId="0" borderId="2" xfId="0" applyFont="1" applyFill="1" applyBorder="1" applyAlignment="1">
      <alignment horizontal="center" vertical="top"/>
    </xf>
    <xf numFmtId="2" fontId="7" fillId="0" borderId="2" xfId="1" applyNumberFormat="1" applyFont="1" applyFill="1" applyBorder="1" applyAlignment="1">
      <alignment horizontal="center" vertical="top" wrapText="1"/>
    </xf>
    <xf numFmtId="2" fontId="7" fillId="0" borderId="3" xfId="1" applyNumberFormat="1" applyFont="1" applyFill="1" applyBorder="1" applyAlignment="1">
      <alignment horizontal="center" vertical="top" wrapText="1"/>
    </xf>
    <xf numFmtId="2" fontId="7" fillId="0" borderId="5" xfId="1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2" fontId="7" fillId="0" borderId="4" xfId="1" applyNumberFormat="1" applyFont="1" applyFill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3" fillId="0" borderId="2" xfId="0" applyFont="1" applyFill="1" applyBorder="1" applyAlignment="1">
      <alignment horizontal="left" vertical="center" indent="1"/>
    </xf>
    <xf numFmtId="43" fontId="3" fillId="0" borderId="2" xfId="1" applyFont="1" applyFill="1" applyBorder="1" applyAlignment="1">
      <alignment vertical="center" readingOrder="1"/>
    </xf>
    <xf numFmtId="43" fontId="3" fillId="0" borderId="5" xfId="1" applyFont="1" applyFill="1" applyBorder="1" applyAlignment="1">
      <alignment horizontal="right" vertical="center" readingOrder="1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187" fontId="3" fillId="0" borderId="4" xfId="1" applyNumberFormat="1" applyFont="1" applyFill="1" applyBorder="1" applyAlignment="1">
      <alignment horizontal="right"/>
    </xf>
    <xf numFmtId="2" fontId="3" fillId="0" borderId="2" xfId="1" applyNumberFormat="1" applyFont="1" applyFill="1" applyBorder="1" applyAlignment="1">
      <alignment horizontal="center"/>
    </xf>
    <xf numFmtId="2" fontId="3" fillId="0" borderId="3" xfId="1" applyNumberFormat="1" applyFont="1" applyFill="1" applyBorder="1" applyAlignment="1">
      <alignment horizontal="center"/>
    </xf>
    <xf numFmtId="187" fontId="3" fillId="0" borderId="5" xfId="1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center"/>
    </xf>
    <xf numFmtId="43" fontId="4" fillId="0" borderId="0" xfId="0" applyNumberFormat="1" applyFont="1" applyFill="1"/>
    <xf numFmtId="43" fontId="3" fillId="0" borderId="2" xfId="1" applyFont="1" applyFill="1" applyBorder="1" applyAlignment="1">
      <alignment readingOrder="1"/>
    </xf>
    <xf numFmtId="43" fontId="3" fillId="0" borderId="5" xfId="1" applyFont="1" applyFill="1" applyBorder="1" applyAlignment="1">
      <alignment horizontal="right" readingOrder="1"/>
    </xf>
    <xf numFmtId="43" fontId="3" fillId="0" borderId="3" xfId="1" applyFont="1" applyFill="1" applyBorder="1" applyAlignment="1">
      <alignment readingOrder="1"/>
    </xf>
    <xf numFmtId="0" fontId="4" fillId="0" borderId="11" xfId="0" applyFont="1" applyFill="1" applyBorder="1"/>
    <xf numFmtId="4" fontId="4" fillId="0" borderId="0" xfId="0" applyNumberFormat="1" applyFont="1" applyFill="1" applyAlignment="1">
      <alignment horizontal="right"/>
    </xf>
    <xf numFmtId="0" fontId="10" fillId="0" borderId="0" xfId="0" applyFont="1" applyFill="1" applyAlignment="1"/>
    <xf numFmtId="0" fontId="6" fillId="0" borderId="2" xfId="0" applyFont="1" applyFill="1" applyBorder="1" applyAlignment="1">
      <alignment horizontal="left" indent="1"/>
    </xf>
    <xf numFmtId="187" fontId="6" fillId="0" borderId="2" xfId="1" applyNumberFormat="1" applyFont="1" applyFill="1" applyBorder="1" applyAlignment="1">
      <alignment horizontal="right"/>
    </xf>
    <xf numFmtId="187" fontId="6" fillId="0" borderId="3" xfId="1" applyNumberFormat="1" applyFont="1" applyFill="1" applyBorder="1" applyAlignment="1">
      <alignment horizontal="right"/>
    </xf>
    <xf numFmtId="187" fontId="6" fillId="0" borderId="5" xfId="1" applyNumberFormat="1" applyFont="1" applyFill="1" applyBorder="1" applyAlignment="1">
      <alignment horizontal="right"/>
    </xf>
    <xf numFmtId="4" fontId="6" fillId="0" borderId="2" xfId="1" applyNumberFormat="1" applyFont="1" applyFill="1" applyBorder="1" applyAlignment="1">
      <alignment horizontal="center"/>
    </xf>
    <xf numFmtId="4" fontId="6" fillId="0" borderId="6" xfId="1" applyNumberFormat="1" applyFont="1" applyFill="1" applyBorder="1" applyAlignment="1">
      <alignment horizontal="center"/>
    </xf>
    <xf numFmtId="2" fontId="6" fillId="0" borderId="2" xfId="1" applyNumberFormat="1" applyFont="1" applyFill="1" applyBorder="1" applyAlignment="1">
      <alignment horizontal="center"/>
    </xf>
    <xf numFmtId="2" fontId="6" fillId="0" borderId="3" xfId="1" applyNumberFormat="1" applyFont="1" applyFill="1" applyBorder="1" applyAlignment="1">
      <alignment horizontal="center"/>
    </xf>
    <xf numFmtId="187" fontId="6" fillId="0" borderId="5" xfId="1" applyNumberFormat="1" applyFont="1" applyFill="1" applyBorder="1" applyAlignment="1">
      <alignment horizontal="right" vertical="center"/>
    </xf>
    <xf numFmtId="43" fontId="3" fillId="0" borderId="2" xfId="0" applyNumberFormat="1" applyFont="1" applyFill="1" applyBorder="1"/>
    <xf numFmtId="0" fontId="4" fillId="0" borderId="0" xfId="0" applyFont="1" applyFill="1" applyAlignment="1"/>
    <xf numFmtId="0" fontId="6" fillId="0" borderId="2" xfId="0" applyFont="1" applyFill="1" applyBorder="1" applyAlignment="1">
      <alignment horizontal="left" vertical="center" indent="2"/>
    </xf>
    <xf numFmtId="187" fontId="6" fillId="0" borderId="4" xfId="1" applyNumberFormat="1" applyFont="1" applyFill="1" applyBorder="1" applyAlignment="1">
      <alignment horizontal="right"/>
    </xf>
    <xf numFmtId="4" fontId="6" fillId="0" borderId="3" xfId="1" applyNumberFormat="1" applyFont="1" applyFill="1" applyBorder="1" applyAlignment="1">
      <alignment horizontal="center"/>
    </xf>
    <xf numFmtId="0" fontId="6" fillId="0" borderId="2" xfId="0" applyFont="1" applyFill="1" applyBorder="1"/>
    <xf numFmtId="0" fontId="10" fillId="0" borderId="0" xfId="0" applyFont="1" applyFill="1"/>
    <xf numFmtId="0" fontId="3" fillId="0" borderId="2" xfId="0" applyFont="1" applyFill="1" applyBorder="1" applyAlignment="1">
      <alignment horizontal="left" vertical="center" indent="3"/>
    </xf>
    <xf numFmtId="187" fontId="3" fillId="0" borderId="2" xfId="1" applyNumberFormat="1" applyFont="1" applyFill="1" applyBorder="1" applyAlignment="1">
      <alignment horizontal="right"/>
    </xf>
    <xf numFmtId="187" fontId="3" fillId="0" borderId="3" xfId="1" applyNumberFormat="1" applyFont="1" applyFill="1" applyBorder="1" applyAlignment="1">
      <alignment horizontal="right"/>
    </xf>
    <xf numFmtId="187" fontId="3" fillId="0" borderId="5" xfId="1" applyNumberFormat="1" applyFont="1" applyFill="1" applyBorder="1" applyAlignment="1">
      <alignment horizontal="right"/>
    </xf>
    <xf numFmtId="4" fontId="3" fillId="0" borderId="2" xfId="1" applyNumberFormat="1" applyFont="1" applyFill="1" applyBorder="1" applyAlignment="1">
      <alignment horizontal="center"/>
    </xf>
    <xf numFmtId="4" fontId="3" fillId="0" borderId="6" xfId="1" applyNumberFormat="1" applyFont="1" applyFill="1" applyBorder="1" applyAlignment="1">
      <alignment horizontal="center"/>
    </xf>
    <xf numFmtId="4" fontId="3" fillId="0" borderId="3" xfId="1" applyNumberFormat="1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187" fontId="3" fillId="0" borderId="12" xfId="1" applyNumberFormat="1" applyFont="1" applyFill="1" applyBorder="1" applyAlignment="1">
      <alignment horizontal="right"/>
    </xf>
    <xf numFmtId="187" fontId="3" fillId="0" borderId="13" xfId="1" applyNumberFormat="1" applyFont="1" applyFill="1" applyBorder="1" applyAlignment="1">
      <alignment horizontal="right"/>
    </xf>
    <xf numFmtId="4" fontId="3" fillId="0" borderId="12" xfId="1" applyNumberFormat="1" applyFont="1" applyFill="1" applyBorder="1" applyAlignment="1">
      <alignment horizontal="center"/>
    </xf>
    <xf numFmtId="4" fontId="3" fillId="0" borderId="14" xfId="1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 indent="2"/>
    </xf>
    <xf numFmtId="43" fontId="3" fillId="0" borderId="12" xfId="1" applyNumberFormat="1" applyFont="1" applyFill="1" applyBorder="1" applyAlignment="1">
      <alignment horizontal="right"/>
    </xf>
    <xf numFmtId="2" fontId="3" fillId="0" borderId="12" xfId="1" applyNumberFormat="1" applyFont="1" applyFill="1" applyBorder="1" applyAlignment="1">
      <alignment horizontal="center"/>
    </xf>
    <xf numFmtId="2" fontId="3" fillId="0" borderId="14" xfId="1" applyNumberFormat="1" applyFont="1" applyFill="1" applyBorder="1" applyAlignment="1">
      <alignment horizontal="center"/>
    </xf>
    <xf numFmtId="4" fontId="3" fillId="0" borderId="4" xfId="1" applyNumberFormat="1" applyFont="1" applyFill="1" applyBorder="1" applyAlignment="1">
      <alignment horizontal="right"/>
    </xf>
    <xf numFmtId="43" fontId="3" fillId="0" borderId="5" xfId="1" applyFont="1" applyFill="1" applyBorder="1" applyAlignment="1">
      <alignment horizontal="right" vertical="center" wrapText="1"/>
    </xf>
    <xf numFmtId="0" fontId="11" fillId="0" borderId="0" xfId="0" applyFont="1" applyFill="1" applyBorder="1"/>
    <xf numFmtId="0" fontId="3" fillId="0" borderId="2" xfId="0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top" wrapText="1" readingOrder="1"/>
    </xf>
    <xf numFmtId="43" fontId="3" fillId="0" borderId="2" xfId="0" applyNumberFormat="1" applyFont="1" applyFill="1" applyBorder="1" applyAlignment="1">
      <alignment horizontal="right" vertical="top" wrapText="1" readingOrder="1"/>
    </xf>
    <xf numFmtId="0" fontId="3" fillId="0" borderId="3" xfId="0" applyFont="1" applyFill="1" applyBorder="1" applyAlignment="1">
      <alignment horizontal="right" vertical="top" wrapText="1" readingOrder="1"/>
    </xf>
    <xf numFmtId="4" fontId="3" fillId="0" borderId="5" xfId="0" applyNumberFormat="1" applyFont="1" applyFill="1" applyBorder="1" applyAlignment="1">
      <alignment horizontal="right" vertical="top" wrapText="1" readingOrder="1"/>
    </xf>
    <xf numFmtId="0" fontId="11" fillId="0" borderId="0" xfId="0" applyFont="1" applyFill="1" applyAlignment="1">
      <alignment horizontal="center"/>
    </xf>
    <xf numFmtId="0" fontId="7" fillId="0" borderId="0" xfId="0" applyFont="1" applyFill="1" applyBorder="1"/>
    <xf numFmtId="0" fontId="6" fillId="0" borderId="12" xfId="0" applyFont="1" applyFill="1" applyBorder="1" applyAlignment="1">
      <alignment horizontal="left"/>
    </xf>
    <xf numFmtId="4" fontId="6" fillId="0" borderId="12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0" fontId="11" fillId="0" borderId="0" xfId="0" applyFont="1" applyFill="1"/>
    <xf numFmtId="0" fontId="3" fillId="0" borderId="2" xfId="0" applyFont="1" applyFill="1" applyBorder="1" applyAlignment="1">
      <alignment horizontal="center" vertical="center"/>
    </xf>
    <xf numFmtId="187" fontId="12" fillId="0" borderId="2" xfId="0" applyNumberFormat="1" applyFont="1" applyFill="1" applyBorder="1" applyAlignment="1">
      <alignment horizontal="right" vertical="center"/>
    </xf>
    <xf numFmtId="43" fontId="3" fillId="0" borderId="2" xfId="1" applyFont="1" applyFill="1" applyBorder="1" applyAlignment="1">
      <alignment horizontal="center" vertical="center"/>
    </xf>
    <xf numFmtId="43" fontId="3" fillId="0" borderId="6" xfId="1" applyFont="1" applyFill="1" applyBorder="1" applyAlignment="1">
      <alignment horizontal="center" vertical="center"/>
    </xf>
    <xf numFmtId="187" fontId="3" fillId="0" borderId="4" xfId="1" applyNumberFormat="1" applyFont="1" applyFill="1" applyBorder="1" applyAlignment="1">
      <alignment horizontal="right" vertical="center"/>
    </xf>
    <xf numFmtId="2" fontId="3" fillId="0" borderId="3" xfId="1" applyNumberFormat="1" applyFont="1" applyFill="1" applyBorder="1" applyAlignment="1">
      <alignment horizontal="center" vertical="center"/>
    </xf>
    <xf numFmtId="187" fontId="3" fillId="0" borderId="5" xfId="1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center" vertical="center"/>
    </xf>
    <xf numFmtId="4" fontId="3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 vertical="top" wrapText="1" readingOrder="1"/>
    </xf>
    <xf numFmtId="2" fontId="3" fillId="0" borderId="0" xfId="1" applyNumberFormat="1" applyFont="1" applyFill="1" applyBorder="1" applyAlignment="1">
      <alignment horizontal="center" vertical="center"/>
    </xf>
    <xf numFmtId="187" fontId="3" fillId="0" borderId="0" xfId="1" applyNumberFormat="1" applyFont="1" applyFill="1" applyAlignment="1">
      <alignment horizontal="center"/>
    </xf>
    <xf numFmtId="10" fontId="3" fillId="0" borderId="0" xfId="2" applyNumberFormat="1" applyFont="1" applyFill="1" applyAlignment="1">
      <alignment horizontal="center"/>
    </xf>
    <xf numFmtId="43" fontId="3" fillId="0" borderId="0" xfId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right" vertical="top" wrapText="1" readingOrder="1"/>
    </xf>
    <xf numFmtId="4" fontId="13" fillId="0" borderId="2" xfId="0" applyNumberFormat="1" applyFont="1" applyFill="1" applyBorder="1" applyAlignment="1">
      <alignment horizontal="right" vertical="top" wrapText="1" readingOrder="1"/>
    </xf>
    <xf numFmtId="187" fontId="3" fillId="0" borderId="2" xfId="1" applyNumberFormat="1" applyFont="1" applyFill="1" applyBorder="1" applyAlignment="1">
      <alignment horizontal="center"/>
    </xf>
    <xf numFmtId="10" fontId="3" fillId="0" borderId="2" xfId="2" applyNumberFormat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/>
    </xf>
    <xf numFmtId="2" fontId="14" fillId="0" borderId="6" xfId="1" applyNumberFormat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right"/>
    </xf>
    <xf numFmtId="2" fontId="14" fillId="0" borderId="3" xfId="1" applyNumberFormat="1" applyFont="1" applyFill="1" applyBorder="1" applyAlignment="1">
      <alignment horizontal="center"/>
    </xf>
    <xf numFmtId="43" fontId="3" fillId="0" borderId="5" xfId="1" applyFont="1" applyFill="1" applyBorder="1" applyAlignment="1">
      <alignment horizontal="right" vertical="center"/>
    </xf>
    <xf numFmtId="2" fontId="4" fillId="0" borderId="0" xfId="0" applyNumberFormat="1" applyFont="1" applyFill="1" applyAlignment="1">
      <alignment horizontal="center"/>
    </xf>
    <xf numFmtId="43" fontId="3" fillId="0" borderId="2" xfId="1" applyFont="1" applyFill="1" applyBorder="1" applyAlignment="1">
      <alignment horizontal="right" vertical="top" wrapText="1" readingOrder="1"/>
    </xf>
    <xf numFmtId="187" fontId="14" fillId="0" borderId="2" xfId="1" applyNumberFormat="1" applyFont="1" applyFill="1" applyBorder="1" applyAlignment="1">
      <alignment horizontal="center"/>
    </xf>
    <xf numFmtId="4" fontId="14" fillId="0" borderId="2" xfId="1" applyNumberFormat="1" applyFont="1" applyFill="1" applyBorder="1" applyAlignment="1">
      <alignment horizontal="right" vertical="center" wrapText="1"/>
    </xf>
    <xf numFmtId="2" fontId="3" fillId="0" borderId="2" xfId="0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2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right"/>
    </xf>
    <xf numFmtId="0" fontId="15" fillId="0" borderId="9" xfId="0" applyFont="1" applyBorder="1" applyAlignment="1">
      <alignment vertical="center" wrapText="1"/>
    </xf>
    <xf numFmtId="43" fontId="15" fillId="0" borderId="10" xfId="1" applyFont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right"/>
    </xf>
    <xf numFmtId="43" fontId="17" fillId="0" borderId="10" xfId="0" applyNumberFormat="1" applyFont="1" applyBorder="1" applyAlignment="1">
      <alignment horizontal="center" vertical="center" wrapText="1"/>
    </xf>
    <xf numFmtId="4" fontId="15" fillId="0" borderId="10" xfId="0" applyNumberFormat="1" applyFont="1" applyBorder="1" applyAlignment="1">
      <alignment horizontal="center" vertical="center" wrapText="1"/>
    </xf>
    <xf numFmtId="43" fontId="17" fillId="0" borderId="10" xfId="1" applyFont="1" applyBorder="1" applyAlignment="1">
      <alignment horizontal="center" vertical="center" wrapText="1"/>
    </xf>
    <xf numFmtId="43" fontId="3" fillId="0" borderId="4" xfId="1" applyFont="1" applyFill="1" applyBorder="1" applyAlignment="1">
      <alignment readingOrder="1"/>
    </xf>
    <xf numFmtId="2" fontId="4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43" fontId="4" fillId="0" borderId="0" xfId="1" applyFont="1" applyFill="1" applyBorder="1" applyAlignment="1">
      <alignment horizontal="right"/>
    </xf>
    <xf numFmtId="43" fontId="4" fillId="0" borderId="0" xfId="1" applyFont="1" applyFill="1" applyBorder="1" applyAlignment="1">
      <alignment horizontal="center"/>
    </xf>
    <xf numFmtId="0" fontId="18" fillId="0" borderId="9" xfId="0" applyFont="1" applyBorder="1" applyAlignment="1">
      <alignment vertical="center" wrapText="1"/>
    </xf>
    <xf numFmtId="187" fontId="18" fillId="0" borderId="10" xfId="1" applyNumberFormat="1" applyFont="1" applyBorder="1" applyAlignment="1">
      <alignment horizontal="right" vertical="center"/>
    </xf>
    <xf numFmtId="187" fontId="18" fillId="0" borderId="10" xfId="0" applyNumberFormat="1" applyFont="1" applyBorder="1" applyAlignment="1">
      <alignment horizontal="right" vertical="center"/>
    </xf>
    <xf numFmtId="4" fontId="18" fillId="0" borderId="10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87" fontId="7" fillId="0" borderId="10" xfId="1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center" vertical="center" wrapText="1"/>
    </xf>
    <xf numFmtId="187" fontId="7" fillId="0" borderId="10" xfId="0" applyNumberFormat="1" applyFont="1" applyBorder="1" applyAlignment="1">
      <alignment horizontal="right" vertical="center"/>
    </xf>
    <xf numFmtId="4" fontId="15" fillId="0" borderId="9" xfId="0" applyNumberFormat="1" applyFont="1" applyBorder="1" applyAlignment="1">
      <alignment horizontal="center" vertical="center" wrapText="1"/>
    </xf>
    <xf numFmtId="2" fontId="15" fillId="0" borderId="1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4" fillId="0" borderId="0" xfId="0" applyFont="1" applyFill="1" applyBorder="1" applyAlignment="1"/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/>
    </xf>
    <xf numFmtId="43" fontId="6" fillId="0" borderId="0" xfId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right" vertical="center"/>
    </xf>
    <xf numFmtId="187" fontId="3" fillId="0" borderId="4" xfId="1" applyNumberFormat="1" applyFont="1" applyFill="1" applyBorder="1" applyAlignment="1">
      <alignment horizontal="right" vertical="center" wrapText="1" readingOrder="1"/>
    </xf>
    <xf numFmtId="2" fontId="7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right" vertical="center" wrapText="1" readingOrder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66"/>
  <sheetViews>
    <sheetView tabSelected="1" topLeftCell="A7" zoomScaleNormal="100" workbookViewId="0">
      <selection activeCell="E26" sqref="E26"/>
    </sheetView>
  </sheetViews>
  <sheetFormatPr defaultRowHeight="21" x14ac:dyDescent="0.35"/>
  <cols>
    <col min="1" max="1" width="17.875" style="3" customWidth="1"/>
    <col min="2" max="3" width="11.625" style="148" customWidth="1"/>
    <col min="4" max="4" width="11.75" style="148" customWidth="1"/>
    <col min="5" max="5" width="13" style="148" customWidth="1"/>
    <col min="6" max="6" width="11.75" style="126" customWidth="1"/>
    <col min="7" max="7" width="9.875" style="2" customWidth="1"/>
    <col min="8" max="8" width="10.125" style="2" customWidth="1"/>
    <col min="9" max="9" width="12.25" style="2" customWidth="1"/>
    <col min="10" max="10" width="10.125" style="2" bestFit="1" customWidth="1"/>
    <col min="11" max="11" width="7.875" style="2" customWidth="1"/>
    <col min="12" max="12" width="7.375" style="3" customWidth="1"/>
    <col min="13" max="13" width="9.125" style="4" customWidth="1"/>
    <col min="14" max="15" width="6.625" style="3" customWidth="1"/>
    <col min="16" max="16" width="6.125" style="3" customWidth="1"/>
    <col min="17" max="17" width="9.125" style="131" bestFit="1" customWidth="1"/>
    <col min="18" max="18" width="10" style="131" bestFit="1" customWidth="1"/>
    <col min="19" max="19" width="9.75" style="131" bestFit="1" customWidth="1"/>
    <col min="20" max="21" width="9.125" style="131" bestFit="1" customWidth="1"/>
    <col min="22" max="22" width="9.75" style="131" bestFit="1" customWidth="1"/>
    <col min="23" max="24" width="9.125" style="131" bestFit="1" customWidth="1"/>
    <col min="25" max="25" width="9" style="131"/>
    <col min="26" max="16384" width="9" style="3"/>
  </cols>
  <sheetData>
    <row r="1" spans="1:25" x14ac:dyDescent="0.35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"/>
    </row>
    <row r="2" spans="1:25" x14ac:dyDescent="0.35">
      <c r="A2" s="5" t="s">
        <v>1</v>
      </c>
      <c r="B2" s="194" t="s">
        <v>2</v>
      </c>
      <c r="C2" s="195"/>
      <c r="D2" s="196" t="s">
        <v>3</v>
      </c>
      <c r="E2" s="197"/>
      <c r="F2" s="198" t="s">
        <v>4</v>
      </c>
      <c r="G2" s="199"/>
      <c r="H2" s="200" t="s">
        <v>5</v>
      </c>
      <c r="I2" s="201"/>
      <c r="J2" s="1"/>
    </row>
    <row r="3" spans="1:25" s="12" customFormat="1" x14ac:dyDescent="0.35">
      <c r="A3" s="6"/>
      <c r="B3" s="7" t="s">
        <v>6</v>
      </c>
      <c r="C3" s="7" t="s">
        <v>7</v>
      </c>
      <c r="D3" s="8" t="s">
        <v>6</v>
      </c>
      <c r="E3" s="8" t="s">
        <v>7</v>
      </c>
      <c r="F3" s="9" t="s">
        <v>6</v>
      </c>
      <c r="G3" s="10" t="s">
        <v>7</v>
      </c>
      <c r="H3" s="6" t="s">
        <v>6</v>
      </c>
      <c r="I3" s="6" t="s">
        <v>7</v>
      </c>
      <c r="J3" s="1"/>
      <c r="K3" s="11"/>
      <c r="Q3" s="170"/>
      <c r="R3" s="170"/>
      <c r="S3" s="170"/>
      <c r="T3" s="170"/>
      <c r="U3" s="170"/>
      <c r="V3" s="170"/>
      <c r="W3" s="170"/>
      <c r="X3" s="170"/>
      <c r="Y3" s="170"/>
    </row>
    <row r="4" spans="1:25" x14ac:dyDescent="0.35">
      <c r="A4" s="5" t="s">
        <v>8</v>
      </c>
      <c r="B4" s="13">
        <v>30</v>
      </c>
      <c r="C4" s="13">
        <v>34.08</v>
      </c>
      <c r="D4" s="14">
        <v>51</v>
      </c>
      <c r="E4" s="14">
        <v>56.24</v>
      </c>
      <c r="F4" s="9">
        <v>72</v>
      </c>
      <c r="G4" s="15">
        <v>81.739999999999995</v>
      </c>
      <c r="H4" s="5">
        <v>93</v>
      </c>
      <c r="I4" s="5">
        <v>100</v>
      </c>
      <c r="J4" s="16"/>
    </row>
    <row r="5" spans="1:25" x14ac:dyDescent="0.35">
      <c r="A5" s="5" t="s">
        <v>9</v>
      </c>
      <c r="B5" s="13">
        <v>34</v>
      </c>
      <c r="C5" s="13">
        <v>35.33</v>
      </c>
      <c r="D5" s="14">
        <v>57</v>
      </c>
      <c r="E5" s="14">
        <v>55.78</v>
      </c>
      <c r="F5" s="9">
        <v>79</v>
      </c>
      <c r="G5" s="15">
        <v>81.760000000000005</v>
      </c>
      <c r="H5" s="5">
        <v>98</v>
      </c>
      <c r="I5" s="5">
        <v>100</v>
      </c>
      <c r="J5" s="16"/>
    </row>
    <row r="6" spans="1:25" x14ac:dyDescent="0.35">
      <c r="A6" s="5" t="s">
        <v>10</v>
      </c>
      <c r="B6" s="13">
        <v>13</v>
      </c>
      <c r="C6" s="13">
        <v>28.96</v>
      </c>
      <c r="D6" s="14">
        <v>29</v>
      </c>
      <c r="E6" s="14">
        <v>58.15</v>
      </c>
      <c r="F6" s="9">
        <v>46</v>
      </c>
      <c r="G6" s="15">
        <v>81.650000000000006</v>
      </c>
      <c r="H6" s="5">
        <v>75</v>
      </c>
      <c r="I6" s="5">
        <v>100</v>
      </c>
      <c r="J6" s="16"/>
    </row>
    <row r="7" spans="1:25" x14ac:dyDescent="0.35">
      <c r="A7" s="202" t="s">
        <v>11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</row>
    <row r="8" spans="1:25" x14ac:dyDescent="0.35">
      <c r="A8" s="17"/>
      <c r="B8" s="18"/>
      <c r="C8" s="18"/>
      <c r="D8" s="18"/>
      <c r="E8" s="18"/>
      <c r="F8" s="19"/>
      <c r="L8" s="20"/>
      <c r="M8" s="21" t="s">
        <v>12</v>
      </c>
    </row>
    <row r="9" spans="1:25" s="32" customFormat="1" ht="53.25" x14ac:dyDescent="0.3">
      <c r="A9" s="22" t="s">
        <v>1</v>
      </c>
      <c r="B9" s="23" t="s">
        <v>13</v>
      </c>
      <c r="C9" s="23" t="s">
        <v>14</v>
      </c>
      <c r="D9" s="24" t="s">
        <v>15</v>
      </c>
      <c r="E9" s="25" t="s">
        <v>6</v>
      </c>
      <c r="F9" s="26" t="s">
        <v>16</v>
      </c>
      <c r="G9" s="26" t="s">
        <v>17</v>
      </c>
      <c r="H9" s="27" t="s">
        <v>18</v>
      </c>
      <c r="I9" s="28" t="s">
        <v>19</v>
      </c>
      <c r="J9" s="26" t="s">
        <v>20</v>
      </c>
      <c r="K9" s="26" t="s">
        <v>17</v>
      </c>
      <c r="L9" s="29" t="s">
        <v>18</v>
      </c>
      <c r="M9" s="30" t="s">
        <v>21</v>
      </c>
      <c r="N9" s="31" t="s">
        <v>22</v>
      </c>
      <c r="O9" s="31" t="s">
        <v>23</v>
      </c>
      <c r="Q9" s="191"/>
      <c r="R9" s="191"/>
      <c r="S9" s="191"/>
      <c r="T9" s="191"/>
      <c r="U9" s="178"/>
      <c r="V9" s="178"/>
      <c r="W9" s="178"/>
      <c r="X9" s="178"/>
      <c r="Y9" s="171"/>
    </row>
    <row r="10" spans="1:25" ht="24" customHeight="1" x14ac:dyDescent="0.3">
      <c r="A10" s="33" t="s">
        <v>29</v>
      </c>
      <c r="B10" s="3"/>
      <c r="C10" s="3"/>
      <c r="D10" s="3"/>
      <c r="E10" s="3"/>
      <c r="F10" s="3"/>
      <c r="G10" s="3"/>
      <c r="H10" s="3"/>
      <c r="I10" s="3"/>
      <c r="J10" s="3"/>
      <c r="K10" s="3"/>
      <c r="M10" s="3"/>
      <c r="Q10" s="191"/>
      <c r="R10" s="191"/>
      <c r="S10" s="191"/>
      <c r="T10" s="191"/>
      <c r="U10" s="178"/>
      <c r="V10" s="178"/>
      <c r="W10" s="178"/>
      <c r="X10" s="178"/>
    </row>
    <row r="11" spans="1:25" x14ac:dyDescent="0.35">
      <c r="A11" s="34" t="s">
        <v>8</v>
      </c>
      <c r="B11" s="35">
        <f>+B12+B13</f>
        <v>26487.666939980001</v>
      </c>
      <c r="C11" s="35">
        <f>+C12+C13</f>
        <v>0</v>
      </c>
      <c r="D11" s="35">
        <f>+D12+D13</f>
        <v>2004.99470894</v>
      </c>
      <c r="E11" s="36">
        <f>+E12+E13</f>
        <v>21660.585086039999</v>
      </c>
      <c r="F11" s="37">
        <f>+E11*100/B11</f>
        <v>81.776115409190325</v>
      </c>
      <c r="G11" s="37">
        <v>72</v>
      </c>
      <c r="H11" s="38">
        <f>+F11-G11</f>
        <v>9.7761154091903251</v>
      </c>
      <c r="I11" s="39">
        <f>+C11+D11+E11</f>
        <v>23665.57979498</v>
      </c>
      <c r="J11" s="40">
        <f>+I11*100/B11</f>
        <v>89.345656031560878</v>
      </c>
      <c r="K11" s="40">
        <v>81.739999999999995</v>
      </c>
      <c r="L11" s="41">
        <f>+J11-K11</f>
        <v>7.6056560315608834</v>
      </c>
      <c r="M11" s="42">
        <f>+B11-I11</f>
        <v>2822.0871450000013</v>
      </c>
      <c r="N11" s="43">
        <v>1</v>
      </c>
      <c r="O11" s="43">
        <v>4</v>
      </c>
      <c r="P11" s="44"/>
      <c r="Q11" s="179"/>
      <c r="R11" s="180"/>
      <c r="S11" s="180"/>
      <c r="T11" s="181"/>
      <c r="U11" s="181"/>
      <c r="V11" s="180"/>
      <c r="W11" s="181"/>
      <c r="X11" s="181"/>
    </row>
    <row r="12" spans="1:25" x14ac:dyDescent="0.35">
      <c r="A12" s="34" t="s">
        <v>9</v>
      </c>
      <c r="B12" s="45">
        <v>17102.3927707</v>
      </c>
      <c r="C12" s="45"/>
      <c r="D12" s="45">
        <v>81.34299335</v>
      </c>
      <c r="E12" s="46">
        <v>15119.87303139</v>
      </c>
      <c r="F12" s="37">
        <f>+E12*100/B12</f>
        <v>88.407939369124563</v>
      </c>
      <c r="G12" s="37">
        <v>79</v>
      </c>
      <c r="H12" s="38">
        <f>+F12-G12</f>
        <v>9.4079393691245627</v>
      </c>
      <c r="I12" s="39">
        <f>+C12+D12+E12</f>
        <v>15201.216024739999</v>
      </c>
      <c r="J12" s="40">
        <f>+I12*100/B12</f>
        <v>88.883562835621944</v>
      </c>
      <c r="K12" s="40">
        <v>81.760000000000005</v>
      </c>
      <c r="L12" s="41">
        <f>+J12-K12</f>
        <v>7.1235628356219394</v>
      </c>
      <c r="M12" s="42">
        <f>+B12-I12</f>
        <v>1901.1767459600014</v>
      </c>
      <c r="N12" s="43"/>
      <c r="O12" s="43"/>
      <c r="Q12" s="179"/>
      <c r="R12" s="180"/>
      <c r="S12" s="180"/>
      <c r="T12" s="181"/>
      <c r="U12" s="181"/>
      <c r="V12" s="180"/>
      <c r="W12" s="181"/>
      <c r="X12" s="181"/>
    </row>
    <row r="13" spans="1:25" x14ac:dyDescent="0.35">
      <c r="A13" s="34" t="s">
        <v>10</v>
      </c>
      <c r="B13" s="45">
        <v>9385.2741692799991</v>
      </c>
      <c r="C13" s="45"/>
      <c r="D13" s="47">
        <v>1923.6517155900001</v>
      </c>
      <c r="E13" s="46">
        <v>6540.71205465</v>
      </c>
      <c r="F13" s="37">
        <f>+E13*100/B13</f>
        <v>69.691219847994887</v>
      </c>
      <c r="G13" s="37">
        <v>46</v>
      </c>
      <c r="H13" s="38">
        <f>+F13-G13</f>
        <v>23.691219847994887</v>
      </c>
      <c r="I13" s="39">
        <f>+C13+D13+E13</f>
        <v>8464.363770240001</v>
      </c>
      <c r="J13" s="40">
        <f>+I13*100/B13</f>
        <v>90.187709144882149</v>
      </c>
      <c r="K13" s="40">
        <v>81.650000000000006</v>
      </c>
      <c r="L13" s="41">
        <f>+J13-K13</f>
        <v>8.5377091448821432</v>
      </c>
      <c r="M13" s="42">
        <f>+B13-I13</f>
        <v>920.91039903999808</v>
      </c>
      <c r="N13" s="43">
        <v>2</v>
      </c>
      <c r="O13" s="43">
        <v>12</v>
      </c>
      <c r="Q13" s="179"/>
      <c r="R13" s="180"/>
      <c r="S13" s="180"/>
      <c r="T13" s="181"/>
      <c r="U13" s="181"/>
      <c r="V13" s="180"/>
      <c r="W13" s="181"/>
      <c r="X13" s="181"/>
    </row>
    <row r="14" spans="1:25" s="50" customFormat="1" ht="21" customHeight="1" x14ac:dyDescent="0.35">
      <c r="A14" s="33" t="s">
        <v>33</v>
      </c>
      <c r="B14" s="3"/>
      <c r="C14" s="3"/>
      <c r="D14" s="3"/>
      <c r="E14" s="48"/>
      <c r="F14" s="3"/>
      <c r="G14" s="3"/>
      <c r="H14" s="3"/>
      <c r="I14" s="49"/>
      <c r="J14" s="3"/>
      <c r="K14" s="3"/>
      <c r="L14" s="3"/>
      <c r="M14" s="3"/>
      <c r="N14" s="2"/>
      <c r="O14" s="2"/>
      <c r="Q14" s="172"/>
      <c r="R14" s="172"/>
      <c r="S14" s="172"/>
      <c r="T14" s="172"/>
      <c r="U14" s="172"/>
      <c r="V14" s="172"/>
      <c r="W14" s="172"/>
      <c r="X14" s="172"/>
      <c r="Y14" s="172"/>
    </row>
    <row r="15" spans="1:25" s="61" customFormat="1" x14ac:dyDescent="0.35">
      <c r="A15" s="51" t="s">
        <v>8</v>
      </c>
      <c r="B15" s="52">
        <f>+B16+B20</f>
        <v>2954584239.3499999</v>
      </c>
      <c r="C15" s="52">
        <f>+C16+C20</f>
        <v>10859771.449999999</v>
      </c>
      <c r="D15" s="53">
        <f>+D16+D20</f>
        <v>165788076.33000001</v>
      </c>
      <c r="E15" s="54">
        <f>+E16+E20</f>
        <v>2482746686.7799997</v>
      </c>
      <c r="F15" s="55">
        <f t="shared" ref="F15:F22" si="0">+E15*100/B15</f>
        <v>84.030323241898728</v>
      </c>
      <c r="G15" s="55"/>
      <c r="H15" s="56"/>
      <c r="I15" s="39">
        <f>+I16+I20</f>
        <v>2659394534.5599999</v>
      </c>
      <c r="J15" s="57">
        <f t="shared" ref="J15:J20" si="1">+I15*100/B15</f>
        <v>90.009094990131643</v>
      </c>
      <c r="K15" s="57"/>
      <c r="L15" s="58"/>
      <c r="M15" s="59">
        <f>+M16+M20</f>
        <v>295189704.79000002</v>
      </c>
      <c r="N15" s="60"/>
      <c r="O15" s="60"/>
      <c r="Q15" s="173"/>
      <c r="R15" s="173"/>
      <c r="S15" s="173"/>
      <c r="T15" s="173"/>
      <c r="U15" s="173"/>
      <c r="V15" s="173"/>
      <c r="W15" s="173"/>
      <c r="X15" s="173"/>
      <c r="Y15" s="173"/>
    </row>
    <row r="16" spans="1:25" s="66" customFormat="1" x14ac:dyDescent="0.35">
      <c r="A16" s="62" t="s">
        <v>34</v>
      </c>
      <c r="B16" s="52">
        <f>+B17+B18+B19</f>
        <v>2464190467.5900002</v>
      </c>
      <c r="C16" s="52">
        <f>+C17+C18+C19</f>
        <v>576</v>
      </c>
      <c r="D16" s="52">
        <f>+D17+D18+D19</f>
        <v>165356476.33000001</v>
      </c>
      <c r="E16" s="54">
        <f>+E17+E18+E19</f>
        <v>2085629388.5899999</v>
      </c>
      <c r="F16" s="55">
        <f t="shared" si="0"/>
        <v>84.637507368891164</v>
      </c>
      <c r="G16" s="55"/>
      <c r="H16" s="56"/>
      <c r="I16" s="63">
        <f t="shared" ref="I16:I19" si="2">+C16+D16+E16</f>
        <v>2250986440.9200001</v>
      </c>
      <c r="J16" s="55">
        <f t="shared" si="1"/>
        <v>91.347907985436066</v>
      </c>
      <c r="K16" s="55"/>
      <c r="L16" s="64"/>
      <c r="M16" s="59">
        <f t="shared" ref="M16:M19" si="3">+B16-I16</f>
        <v>213204026.67000008</v>
      </c>
      <c r="N16" s="65"/>
      <c r="O16" s="65"/>
      <c r="Q16" s="174"/>
      <c r="R16" s="174"/>
      <c r="S16" s="174"/>
      <c r="T16" s="174"/>
      <c r="U16" s="174"/>
      <c r="V16" s="174"/>
      <c r="W16" s="174"/>
      <c r="X16" s="174"/>
      <c r="Y16" s="174"/>
    </row>
    <row r="17" spans="1:25" x14ac:dyDescent="0.35">
      <c r="A17" s="67" t="s">
        <v>35</v>
      </c>
      <c r="B17" s="68">
        <v>24020888.32</v>
      </c>
      <c r="C17" s="68">
        <v>0</v>
      </c>
      <c r="D17" s="69">
        <v>0</v>
      </c>
      <c r="E17" s="70">
        <v>24020888.32</v>
      </c>
      <c r="F17" s="71">
        <f t="shared" si="0"/>
        <v>100</v>
      </c>
      <c r="G17" s="71"/>
      <c r="H17" s="72"/>
      <c r="I17" s="39">
        <f t="shared" si="2"/>
        <v>24020888.32</v>
      </c>
      <c r="J17" s="71">
        <f t="shared" si="1"/>
        <v>100</v>
      </c>
      <c r="K17" s="71"/>
      <c r="L17" s="73"/>
      <c r="M17" s="42">
        <f t="shared" si="3"/>
        <v>0</v>
      </c>
      <c r="N17" s="74"/>
      <c r="O17" s="74"/>
      <c r="R17" s="177"/>
      <c r="S17" s="132"/>
      <c r="T17" s="132"/>
    </row>
    <row r="18" spans="1:25" x14ac:dyDescent="0.35">
      <c r="A18" s="67" t="s">
        <v>36</v>
      </c>
      <c r="B18" s="68">
        <v>1774566309.27</v>
      </c>
      <c r="C18" s="68">
        <v>576</v>
      </c>
      <c r="D18" s="69">
        <v>1059233.3999999999</v>
      </c>
      <c r="E18" s="70">
        <v>1701902530.48</v>
      </c>
      <c r="F18" s="71">
        <f t="shared" si="0"/>
        <v>95.905265505694658</v>
      </c>
      <c r="G18" s="71"/>
      <c r="H18" s="72"/>
      <c r="I18" s="39">
        <f t="shared" si="2"/>
        <v>1702962339.8800001</v>
      </c>
      <c r="J18" s="71">
        <f t="shared" si="1"/>
        <v>95.964987669609513</v>
      </c>
      <c r="K18" s="71"/>
      <c r="L18" s="73"/>
      <c r="M18" s="42">
        <f t="shared" si="3"/>
        <v>71603969.389999866</v>
      </c>
      <c r="N18" s="74"/>
      <c r="O18" s="74"/>
      <c r="R18" s="177"/>
      <c r="S18" s="182"/>
      <c r="T18" s="182"/>
    </row>
    <row r="19" spans="1:25" x14ac:dyDescent="0.35">
      <c r="A19" s="67" t="s">
        <v>37</v>
      </c>
      <c r="B19" s="68">
        <v>665603270</v>
      </c>
      <c r="C19" s="68">
        <v>0</v>
      </c>
      <c r="D19" s="69">
        <v>164297242.93000001</v>
      </c>
      <c r="E19" s="70">
        <v>359705969.79000002</v>
      </c>
      <c r="F19" s="71">
        <f t="shared" si="0"/>
        <v>54.042097748407997</v>
      </c>
      <c r="G19" s="71"/>
      <c r="H19" s="72"/>
      <c r="I19" s="39">
        <f t="shared" si="2"/>
        <v>524003212.72000003</v>
      </c>
      <c r="J19" s="71">
        <f t="shared" si="1"/>
        <v>78.726057448605985</v>
      </c>
      <c r="K19" s="71"/>
      <c r="L19" s="73"/>
      <c r="M19" s="42">
        <f t="shared" si="3"/>
        <v>141600057.27999997</v>
      </c>
      <c r="N19" s="74"/>
      <c r="O19" s="74"/>
      <c r="R19" s="177"/>
      <c r="S19" s="182"/>
      <c r="T19" s="182"/>
    </row>
    <row r="20" spans="1:25" s="66" customFormat="1" x14ac:dyDescent="0.35">
      <c r="A20" s="62" t="s">
        <v>38</v>
      </c>
      <c r="B20" s="52">
        <f>+B21+B22</f>
        <v>490393771.75999993</v>
      </c>
      <c r="C20" s="52">
        <f>+C21+C22</f>
        <v>10859195.449999999</v>
      </c>
      <c r="D20" s="53">
        <f>+D21+D22</f>
        <v>431600</v>
      </c>
      <c r="E20" s="54">
        <f>+E21+E22</f>
        <v>397117298.19</v>
      </c>
      <c r="F20" s="55">
        <f t="shared" si="0"/>
        <v>80.97927034529107</v>
      </c>
      <c r="G20" s="55"/>
      <c r="H20" s="56"/>
      <c r="I20" s="63">
        <f>+I21+I22</f>
        <v>408408093.63999999</v>
      </c>
      <c r="J20" s="57">
        <f t="shared" si="1"/>
        <v>83.281664074615549</v>
      </c>
      <c r="K20" s="57"/>
      <c r="L20" s="58"/>
      <c r="M20" s="59">
        <f>+M21+M22</f>
        <v>81985678.119999945</v>
      </c>
      <c r="N20" s="65"/>
      <c r="O20" s="65"/>
      <c r="Q20" s="174"/>
      <c r="R20" s="17"/>
      <c r="S20" s="183"/>
      <c r="T20" s="183"/>
      <c r="U20" s="174"/>
      <c r="V20" s="174"/>
      <c r="W20" s="174"/>
      <c r="X20" s="174"/>
      <c r="Y20" s="174"/>
    </row>
    <row r="21" spans="1:25" x14ac:dyDescent="0.35">
      <c r="A21" s="67" t="s">
        <v>36</v>
      </c>
      <c r="B21" s="76">
        <v>382667447.50999993</v>
      </c>
      <c r="C21" s="76">
        <v>10859195.449999999</v>
      </c>
      <c r="D21" s="76">
        <v>431600</v>
      </c>
      <c r="E21" s="77">
        <v>294947445.56999999</v>
      </c>
      <c r="F21" s="71">
        <f t="shared" si="0"/>
        <v>77.076701321005984</v>
      </c>
      <c r="G21" s="78"/>
      <c r="H21" s="79"/>
      <c r="I21" s="39">
        <f>+C21+D21+E21</f>
        <v>306238241.01999998</v>
      </c>
      <c r="J21" s="40">
        <f>+I21*100/B21</f>
        <v>80.027251602580421</v>
      </c>
      <c r="K21" s="40"/>
      <c r="L21" s="41"/>
      <c r="M21" s="42">
        <f>+B21-I21</f>
        <v>76429206.48999995</v>
      </c>
      <c r="N21" s="74"/>
      <c r="O21" s="74"/>
      <c r="R21" s="177"/>
      <c r="S21" s="182"/>
      <c r="T21" s="182"/>
    </row>
    <row r="22" spans="1:25" x14ac:dyDescent="0.35">
      <c r="A22" s="67" t="s">
        <v>37</v>
      </c>
      <c r="B22" s="76">
        <v>107726324.25</v>
      </c>
      <c r="C22" s="76">
        <v>0</v>
      </c>
      <c r="D22" s="76">
        <v>0</v>
      </c>
      <c r="E22" s="77">
        <v>102169852.62</v>
      </c>
      <c r="F22" s="71">
        <f t="shared" si="0"/>
        <v>94.84204843274415</v>
      </c>
      <c r="G22" s="78"/>
      <c r="H22" s="79"/>
      <c r="I22" s="39">
        <f>+C22+D22+E22</f>
        <v>102169852.62</v>
      </c>
      <c r="J22" s="40">
        <f>+I22*100/B22</f>
        <v>94.84204843274415</v>
      </c>
      <c r="K22" s="40"/>
      <c r="L22" s="41"/>
      <c r="M22" s="42">
        <f>+B22-I22</f>
        <v>5556471.6299999952</v>
      </c>
      <c r="N22" s="74"/>
      <c r="O22" s="74"/>
      <c r="R22" s="177"/>
      <c r="S22" s="182"/>
      <c r="T22" s="182"/>
    </row>
    <row r="23" spans="1:25" s="86" customFormat="1" ht="9.75" customHeight="1" x14ac:dyDescent="0.35">
      <c r="A23" s="80"/>
      <c r="B23" s="76"/>
      <c r="C23" s="81"/>
      <c r="D23" s="76"/>
      <c r="E23" s="77"/>
      <c r="F23" s="82"/>
      <c r="G23" s="82"/>
      <c r="H23" s="83"/>
      <c r="I23" s="84"/>
      <c r="J23" s="40"/>
      <c r="K23" s="40"/>
      <c r="L23" s="41"/>
      <c r="M23" s="85"/>
      <c r="N23" s="74"/>
      <c r="O23" s="74"/>
      <c r="R23" s="177"/>
      <c r="S23" s="182"/>
      <c r="T23" s="182"/>
    </row>
    <row r="24" spans="1:25" s="92" customFormat="1" ht="42" hidden="1" customHeight="1" x14ac:dyDescent="0.35">
      <c r="A24" s="87" t="s">
        <v>39</v>
      </c>
      <c r="B24" s="88">
        <v>2183.33</v>
      </c>
      <c r="C24" s="89"/>
      <c r="D24" s="90">
        <v>58.2</v>
      </c>
      <c r="E24" s="91">
        <v>2065.29</v>
      </c>
      <c r="F24" s="37">
        <f>+E24*100/B24</f>
        <v>94.593579532182488</v>
      </c>
      <c r="G24" s="37"/>
      <c r="H24" s="38"/>
      <c r="I24" s="84">
        <f>+C24+D24+E24</f>
        <v>2123.4899999999998</v>
      </c>
      <c r="J24" s="40"/>
      <c r="K24" s="40"/>
      <c r="L24" s="41"/>
      <c r="M24" s="85">
        <f>+B24-I24</f>
        <v>59.840000000000146</v>
      </c>
      <c r="N24" s="75"/>
      <c r="O24" s="75"/>
      <c r="Q24" s="175"/>
      <c r="R24" s="177"/>
      <c r="S24" s="182"/>
      <c r="T24" s="182"/>
      <c r="U24" s="175"/>
      <c r="V24" s="175"/>
      <c r="W24" s="175"/>
      <c r="X24" s="175"/>
      <c r="Y24" s="175"/>
    </row>
    <row r="25" spans="1:25" s="97" customFormat="1" x14ac:dyDescent="0.35">
      <c r="A25" s="93" t="s">
        <v>40</v>
      </c>
      <c r="B25" s="94"/>
      <c r="C25" s="94"/>
      <c r="D25" s="94"/>
      <c r="E25" s="94"/>
      <c r="F25" s="94"/>
      <c r="G25" s="94"/>
      <c r="H25" s="94"/>
      <c r="I25" s="95"/>
      <c r="J25" s="94"/>
      <c r="K25" s="94"/>
      <c r="L25" s="94"/>
      <c r="M25" s="94"/>
      <c r="N25" s="94"/>
      <c r="O25" s="96"/>
      <c r="Q25" s="86"/>
      <c r="R25" s="177"/>
      <c r="S25" s="182"/>
      <c r="T25" s="182"/>
      <c r="U25" s="86"/>
      <c r="V25" s="86"/>
      <c r="W25" s="86"/>
      <c r="X25" s="86"/>
      <c r="Y25" s="86"/>
    </row>
    <row r="26" spans="1:25" s="97" customFormat="1" ht="50.25" x14ac:dyDescent="0.35">
      <c r="A26" s="22" t="s">
        <v>1</v>
      </c>
      <c r="B26" s="23" t="s">
        <v>13</v>
      </c>
      <c r="C26" s="23"/>
      <c r="D26" s="187" t="s">
        <v>41</v>
      </c>
      <c r="E26" s="28" t="s">
        <v>6</v>
      </c>
      <c r="F26" s="26" t="s">
        <v>16</v>
      </c>
      <c r="G26" s="26"/>
      <c r="H26" s="27"/>
      <c r="I26" s="28" t="s">
        <v>54</v>
      </c>
      <c r="J26" s="26" t="s">
        <v>20</v>
      </c>
      <c r="K26" s="26"/>
      <c r="L26" s="29"/>
      <c r="M26" s="30" t="s">
        <v>21</v>
      </c>
      <c r="N26" s="94"/>
      <c r="O26" s="96"/>
      <c r="Q26" s="86"/>
      <c r="R26" s="177"/>
      <c r="S26" s="182"/>
      <c r="T26" s="182"/>
      <c r="U26" s="86"/>
      <c r="V26" s="86"/>
      <c r="W26" s="86"/>
      <c r="X26" s="86"/>
      <c r="Y26" s="86"/>
    </row>
    <row r="27" spans="1:25" s="105" customFormat="1" ht="25.5" customHeight="1" x14ac:dyDescent="0.2">
      <c r="A27" s="98" t="s">
        <v>42</v>
      </c>
      <c r="B27" s="99">
        <v>2318654586.0599999</v>
      </c>
      <c r="C27" s="99"/>
      <c r="D27" s="188">
        <v>538271220.33999991</v>
      </c>
      <c r="E27" s="186">
        <v>1778210351.3300002</v>
      </c>
      <c r="F27" s="100">
        <f>+E27*100/B27</f>
        <v>76.691472805858695</v>
      </c>
      <c r="G27" s="100"/>
      <c r="H27" s="101"/>
      <c r="I27" s="102">
        <f>+D27+E27</f>
        <v>2316481571.6700001</v>
      </c>
      <c r="J27" s="37">
        <f>+I27*100/B27</f>
        <v>99.906281237271628</v>
      </c>
      <c r="K27" s="37"/>
      <c r="L27" s="103"/>
      <c r="M27" s="104">
        <f>+B27-I27</f>
        <v>2173014.3899998665</v>
      </c>
      <c r="N27" s="98"/>
      <c r="O27" s="98"/>
      <c r="Q27" s="176"/>
      <c r="R27" s="184"/>
      <c r="S27" s="185"/>
      <c r="T27" s="185"/>
      <c r="U27" s="176"/>
      <c r="V27" s="176"/>
      <c r="W27" s="176"/>
      <c r="X27" s="176"/>
      <c r="Y27" s="176"/>
    </row>
    <row r="28" spans="1:25" s="12" customFormat="1" ht="11.25" customHeight="1" x14ac:dyDescent="0.35">
      <c r="B28" s="106"/>
      <c r="C28" s="106"/>
      <c r="D28" s="107"/>
      <c r="E28" s="106"/>
      <c r="F28" s="108"/>
      <c r="G28" s="109"/>
      <c r="H28" s="109"/>
      <c r="I28" s="110"/>
      <c r="J28" s="110"/>
      <c r="K28" s="111"/>
      <c r="L28" s="112"/>
      <c r="N28" s="11"/>
      <c r="O28" s="11"/>
      <c r="Q28" s="170"/>
      <c r="R28" s="177"/>
      <c r="S28" s="177"/>
      <c r="T28" s="177"/>
      <c r="U28" s="170"/>
      <c r="V28" s="170"/>
      <c r="W28" s="170"/>
      <c r="X28" s="170"/>
      <c r="Y28" s="170"/>
    </row>
    <row r="29" spans="1:25" s="12" customFormat="1" ht="21" hidden="1" customHeight="1" x14ac:dyDescent="0.35">
      <c r="A29" s="113" t="s">
        <v>43</v>
      </c>
      <c r="B29" s="106"/>
      <c r="C29" s="106"/>
      <c r="D29" s="107"/>
      <c r="E29" s="106"/>
      <c r="F29" s="108"/>
      <c r="G29" s="109"/>
      <c r="H29" s="109"/>
      <c r="I29" s="109"/>
      <c r="J29" s="109"/>
      <c r="K29" s="110"/>
      <c r="L29" s="111"/>
      <c r="M29" s="112"/>
      <c r="N29" s="11"/>
      <c r="O29" s="11"/>
      <c r="Q29" s="170"/>
      <c r="R29" s="177"/>
      <c r="S29" s="177"/>
      <c r="T29" s="177"/>
      <c r="U29" s="170"/>
      <c r="V29" s="170"/>
      <c r="W29" s="170"/>
      <c r="X29" s="170"/>
      <c r="Y29" s="170"/>
    </row>
    <row r="30" spans="1:25" s="12" customFormat="1" ht="21" hidden="1" customHeight="1" x14ac:dyDescent="0.35">
      <c r="A30" s="114" t="s">
        <v>44</v>
      </c>
      <c r="B30" s="88"/>
      <c r="C30" s="88"/>
      <c r="D30" s="115"/>
      <c r="E30" s="116"/>
      <c r="F30" s="37"/>
      <c r="G30" s="117"/>
      <c r="H30" s="117"/>
      <c r="I30" s="117"/>
      <c r="J30" s="118"/>
      <c r="K30" s="119"/>
      <c r="L30" s="120"/>
      <c r="M30" s="121"/>
      <c r="N30" s="75"/>
      <c r="O30" s="75"/>
      <c r="Q30" s="170"/>
      <c r="R30" s="177"/>
      <c r="S30" s="177"/>
      <c r="T30" s="177"/>
      <c r="U30" s="170"/>
      <c r="V30" s="170"/>
      <c r="W30" s="170"/>
      <c r="X30" s="170"/>
      <c r="Y30" s="170"/>
    </row>
    <row r="31" spans="1:25" s="12" customFormat="1" ht="21" hidden="1" customHeight="1" x14ac:dyDescent="0.35">
      <c r="A31" s="98" t="s">
        <v>8</v>
      </c>
      <c r="B31" s="88">
        <f>+B32+B33</f>
        <v>88.126599999999996</v>
      </c>
      <c r="C31" s="88"/>
      <c r="D31" s="115">
        <f>+D32+D33</f>
        <v>3.27969</v>
      </c>
      <c r="E31" s="88">
        <f>+E32+E33</f>
        <v>9.0179010000000002</v>
      </c>
      <c r="F31" s="37">
        <f>+E31*100/B31</f>
        <v>10.232893360234028</v>
      </c>
      <c r="G31" s="37">
        <v>51</v>
      </c>
      <c r="H31" s="122">
        <f>+F31-G31</f>
        <v>-40.76710663976597</v>
      </c>
      <c r="I31" s="123">
        <f>+C31+D31+E31</f>
        <v>12.297591000000001</v>
      </c>
      <c r="J31" s="40">
        <f>+I31*100/B31</f>
        <v>13.954459833920746</v>
      </c>
      <c r="K31" s="40">
        <v>81.739999999999995</v>
      </c>
      <c r="L31" s="124">
        <f>+J31-K31</f>
        <v>-67.785540166079244</v>
      </c>
      <c r="M31" s="125">
        <f>+B31-I31</f>
        <v>75.829008999999999</v>
      </c>
      <c r="N31" s="75">
        <v>32</v>
      </c>
      <c r="O31" s="75">
        <v>28</v>
      </c>
      <c r="Q31" s="138"/>
      <c r="R31" s="136"/>
      <c r="S31" s="177"/>
      <c r="T31" s="177"/>
      <c r="U31" s="170"/>
      <c r="V31" s="170"/>
      <c r="W31" s="170"/>
      <c r="X31" s="170"/>
      <c r="Y31" s="170"/>
    </row>
    <row r="32" spans="1:25" s="12" customFormat="1" ht="21" hidden="1" customHeight="1" x14ac:dyDescent="0.35">
      <c r="A32" s="98" t="s">
        <v>9</v>
      </c>
      <c r="B32" s="88">
        <v>21.832799999999999</v>
      </c>
      <c r="C32" s="88"/>
      <c r="D32" s="127">
        <v>0.80209799999999998</v>
      </c>
      <c r="E32" s="88">
        <v>6.4479009999999999</v>
      </c>
      <c r="F32" s="37">
        <f>+E32*100/B32</f>
        <v>29.533092411417684</v>
      </c>
      <c r="G32" s="37">
        <v>57</v>
      </c>
      <c r="H32" s="122">
        <f>+F32-G32</f>
        <v>-27.466907588582316</v>
      </c>
      <c r="I32" s="123">
        <f>+C32+D32+E32</f>
        <v>7.2499989999999999</v>
      </c>
      <c r="J32" s="40">
        <f>+I32*100/B32</f>
        <v>33.206913451320951</v>
      </c>
      <c r="K32" s="40">
        <v>81.760000000000005</v>
      </c>
      <c r="L32" s="124">
        <f>+J32-K32</f>
        <v>-48.553086548679055</v>
      </c>
      <c r="M32" s="125">
        <f>+B32-I32</f>
        <v>14.582801</v>
      </c>
      <c r="N32" s="75"/>
      <c r="O32" s="75"/>
      <c r="Q32" s="138"/>
      <c r="R32" s="136"/>
      <c r="S32" s="177"/>
      <c r="T32" s="177"/>
      <c r="U32" s="170"/>
      <c r="V32" s="170"/>
      <c r="W32" s="170"/>
      <c r="X32" s="170"/>
      <c r="Y32" s="170"/>
    </row>
    <row r="33" spans="1:25" s="12" customFormat="1" ht="21" hidden="1" customHeight="1" x14ac:dyDescent="0.35">
      <c r="A33" s="98" t="s">
        <v>10</v>
      </c>
      <c r="B33" s="88">
        <v>66.293800000000005</v>
      </c>
      <c r="C33" s="88"/>
      <c r="D33" s="127">
        <v>2.477592</v>
      </c>
      <c r="E33" s="127">
        <v>2.57</v>
      </c>
      <c r="F33" s="37">
        <f>+E33*100/B33</f>
        <v>3.876682284014493</v>
      </c>
      <c r="G33" s="37">
        <v>29</v>
      </c>
      <c r="H33" s="122">
        <f>+F33-G33</f>
        <v>-25.123317715985507</v>
      </c>
      <c r="I33" s="123">
        <f>+C33+D33+E33</f>
        <v>5.0475919999999999</v>
      </c>
      <c r="J33" s="40">
        <f>+I33*100/B33</f>
        <v>7.6139729507133387</v>
      </c>
      <c r="K33" s="40">
        <v>81.650000000000006</v>
      </c>
      <c r="L33" s="124">
        <f>+J33-K33</f>
        <v>-74.036027049286673</v>
      </c>
      <c r="M33" s="125">
        <f>+B33-I33</f>
        <v>61.246208000000003</v>
      </c>
      <c r="N33" s="75"/>
      <c r="O33" s="75"/>
      <c r="Q33" s="138"/>
      <c r="R33" s="136"/>
      <c r="S33" s="177"/>
      <c r="T33" s="177"/>
      <c r="U33" s="170"/>
      <c r="V33" s="170"/>
      <c r="W33" s="170"/>
      <c r="X33" s="170"/>
      <c r="Y33" s="170"/>
    </row>
    <row r="34" spans="1:25" s="12" customFormat="1" ht="21" hidden="1" customHeight="1" x14ac:dyDescent="0.35">
      <c r="A34" s="114" t="s">
        <v>45</v>
      </c>
      <c r="B34" s="88"/>
      <c r="C34" s="88"/>
      <c r="D34" s="115"/>
      <c r="E34" s="88"/>
      <c r="F34" s="37"/>
      <c r="G34" s="117"/>
      <c r="H34" s="128"/>
      <c r="I34" s="117"/>
      <c r="J34" s="118"/>
      <c r="K34" s="119"/>
      <c r="L34" s="129"/>
      <c r="M34" s="121"/>
      <c r="N34" s="75"/>
      <c r="O34" s="75"/>
      <c r="Q34" s="138"/>
      <c r="R34" s="136"/>
      <c r="S34" s="177"/>
      <c r="T34" s="177"/>
      <c r="U34" s="170"/>
      <c r="V34" s="170"/>
      <c r="W34" s="170"/>
      <c r="X34" s="170"/>
      <c r="Y34" s="170"/>
    </row>
    <row r="35" spans="1:25" s="12" customFormat="1" ht="21" hidden="1" customHeight="1" x14ac:dyDescent="0.35">
      <c r="A35" s="98" t="s">
        <v>8</v>
      </c>
      <c r="B35" s="88">
        <f>+B36+B37</f>
        <v>302.51710000000003</v>
      </c>
      <c r="C35" s="88"/>
      <c r="D35" s="115">
        <f>+D36+D37</f>
        <v>161.17089197000001</v>
      </c>
      <c r="E35" s="88">
        <f>+E36+E37</f>
        <v>97.35820812</v>
      </c>
      <c r="F35" s="37">
        <f>+E35*100/B35</f>
        <v>32.182712355764352</v>
      </c>
      <c r="G35" s="37">
        <v>51</v>
      </c>
      <c r="H35" s="122">
        <f>+F35-G35</f>
        <v>-18.817287644235648</v>
      </c>
      <c r="I35" s="123">
        <f>+C35+D35+E35</f>
        <v>258.52910009000004</v>
      </c>
      <c r="J35" s="40">
        <f>+I35*100/B35</f>
        <v>85.459334394650753</v>
      </c>
      <c r="K35" s="40">
        <v>81.739999999999995</v>
      </c>
      <c r="L35" s="124">
        <f>+J35-K35</f>
        <v>3.7193343946507582</v>
      </c>
      <c r="M35" s="125">
        <f>+B35-I35</f>
        <v>43.987999909999985</v>
      </c>
      <c r="N35" s="75">
        <v>13</v>
      </c>
      <c r="O35" s="75">
        <v>17</v>
      </c>
      <c r="Q35" s="138"/>
      <c r="R35" s="136"/>
      <c r="S35" s="177"/>
      <c r="T35" s="177"/>
      <c r="U35" s="170"/>
      <c r="V35" s="170"/>
      <c r="W35" s="170"/>
      <c r="X35" s="170"/>
      <c r="Y35" s="170"/>
    </row>
    <row r="36" spans="1:25" s="12" customFormat="1" ht="21" hidden="1" customHeight="1" x14ac:dyDescent="0.35">
      <c r="A36" s="98" t="s">
        <v>9</v>
      </c>
      <c r="B36" s="88">
        <v>31.5321</v>
      </c>
      <c r="C36" s="88"/>
      <c r="D36" s="130">
        <v>2.8601538799999999</v>
      </c>
      <c r="E36" s="88">
        <v>10.52332172</v>
      </c>
      <c r="F36" s="37">
        <f>+E36*100/B36</f>
        <v>33.373361495111332</v>
      </c>
      <c r="G36" s="37">
        <v>57</v>
      </c>
      <c r="H36" s="122">
        <f>+F36-G36</f>
        <v>-23.626638504888668</v>
      </c>
      <c r="I36" s="123">
        <f>+C36+D36+E36</f>
        <v>13.383475600000001</v>
      </c>
      <c r="J36" s="40">
        <f>+I36*100/B36</f>
        <v>42.443971698681665</v>
      </c>
      <c r="K36" s="40">
        <v>81.760000000000005</v>
      </c>
      <c r="L36" s="124">
        <f>+J36-K36</f>
        <v>-39.31602830131834</v>
      </c>
      <c r="M36" s="125">
        <f>+B36-I36</f>
        <v>18.148624399999999</v>
      </c>
      <c r="N36" s="121"/>
      <c r="O36" s="121"/>
      <c r="Q36" s="138"/>
      <c r="R36" s="136"/>
      <c r="S36" s="177"/>
      <c r="T36" s="177"/>
      <c r="U36" s="170"/>
      <c r="V36" s="170"/>
      <c r="W36" s="170"/>
      <c r="X36" s="170"/>
      <c r="Y36" s="170"/>
    </row>
    <row r="37" spans="1:25" s="12" customFormat="1" ht="21" hidden="1" customHeight="1" x14ac:dyDescent="0.35">
      <c r="A37" s="98" t="s">
        <v>10</v>
      </c>
      <c r="B37" s="88">
        <v>270.98500000000001</v>
      </c>
      <c r="C37" s="88"/>
      <c r="D37" s="130">
        <v>158.31073809</v>
      </c>
      <c r="E37" s="88">
        <v>86.834886400000002</v>
      </c>
      <c r="F37" s="37">
        <f>+E37*100/B37</f>
        <v>32.044167167924421</v>
      </c>
      <c r="G37" s="37">
        <v>29</v>
      </c>
      <c r="H37" s="122">
        <f>+F37-G37</f>
        <v>3.0441671679244209</v>
      </c>
      <c r="I37" s="123">
        <f>+C37+D37+E37</f>
        <v>245.14562448999999</v>
      </c>
      <c r="J37" s="40">
        <f>+I37*100/B37</f>
        <v>90.464647301511135</v>
      </c>
      <c r="K37" s="40">
        <v>81.650000000000006</v>
      </c>
      <c r="L37" s="124">
        <f>+J37-K37</f>
        <v>8.8146473015111297</v>
      </c>
      <c r="M37" s="125">
        <f>+B37-I37</f>
        <v>25.839375510000025</v>
      </c>
      <c r="N37" s="121"/>
      <c r="O37" s="121"/>
      <c r="Q37" s="138"/>
      <c r="R37" s="136"/>
      <c r="S37" s="177"/>
      <c r="T37" s="177"/>
      <c r="U37" s="170"/>
      <c r="V37" s="170"/>
      <c r="W37" s="170"/>
      <c r="X37" s="170"/>
      <c r="Y37" s="170"/>
    </row>
    <row r="38" spans="1:25" s="131" customFormat="1" x14ac:dyDescent="0.35">
      <c r="A38" s="192" t="s">
        <v>46</v>
      </c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R38" s="132"/>
      <c r="S38" s="132"/>
      <c r="T38" s="132"/>
    </row>
    <row r="39" spans="1:25" s="131" customFormat="1" ht="23.25" customHeight="1" x14ac:dyDescent="0.35">
      <c r="A39" s="133" t="s">
        <v>47</v>
      </c>
      <c r="B39" s="134"/>
      <c r="C39" s="134"/>
      <c r="D39" s="134"/>
      <c r="E39" s="135"/>
      <c r="F39" s="136"/>
      <c r="G39" s="132"/>
      <c r="H39" s="132"/>
      <c r="I39" s="132"/>
      <c r="J39" s="132"/>
      <c r="K39" s="132"/>
      <c r="M39" s="137"/>
    </row>
    <row r="40" spans="1:25" s="131" customFormat="1" x14ac:dyDescent="0.35">
      <c r="B40" s="135"/>
      <c r="C40" s="135"/>
      <c r="D40" s="135"/>
      <c r="E40" s="138"/>
      <c r="F40" s="139"/>
      <c r="G40" s="132"/>
      <c r="H40" s="132"/>
      <c r="I40" s="132"/>
      <c r="J40" s="132"/>
      <c r="K40" s="132"/>
      <c r="L40" s="137"/>
    </row>
    <row r="41" spans="1:25" s="140" customFormat="1" hidden="1" x14ac:dyDescent="0.35">
      <c r="B41" s="141"/>
      <c r="C41" s="141"/>
      <c r="D41" s="141"/>
      <c r="E41" s="141"/>
      <c r="F41" s="141"/>
      <c r="G41" s="141"/>
      <c r="H41" s="142"/>
      <c r="N41" s="143"/>
    </row>
    <row r="42" spans="1:25" ht="37.5" hidden="1" x14ac:dyDescent="0.35">
      <c r="A42" s="189" t="s">
        <v>1</v>
      </c>
      <c r="B42" s="189" t="s">
        <v>13</v>
      </c>
      <c r="C42" s="144" t="s">
        <v>15</v>
      </c>
      <c r="D42" s="189"/>
      <c r="E42" s="189" t="s">
        <v>25</v>
      </c>
      <c r="F42" s="145" t="s">
        <v>48</v>
      </c>
      <c r="G42" s="145" t="s">
        <v>26</v>
      </c>
      <c r="H42" s="145" t="s">
        <v>27</v>
      </c>
      <c r="I42" s="145" t="s">
        <v>28</v>
      </c>
      <c r="J42" s="145" t="s">
        <v>48</v>
      </c>
      <c r="K42" s="145" t="s">
        <v>26</v>
      </c>
      <c r="L42" s="2"/>
      <c r="M42" s="2"/>
      <c r="O42" s="4"/>
    </row>
    <row r="43" spans="1:25" s="148" customFormat="1" ht="38.25" hidden="1" thickBot="1" x14ac:dyDescent="0.4">
      <c r="A43" s="190"/>
      <c r="B43" s="190"/>
      <c r="C43" s="146"/>
      <c r="D43" s="190"/>
      <c r="E43" s="190"/>
      <c r="F43" s="147"/>
      <c r="G43" s="147" t="s">
        <v>32</v>
      </c>
      <c r="H43" s="147" t="s">
        <v>30</v>
      </c>
      <c r="I43" s="147" t="s">
        <v>31</v>
      </c>
      <c r="J43" s="147"/>
      <c r="K43" s="147" t="s">
        <v>32</v>
      </c>
      <c r="L43" s="2"/>
      <c r="M43" s="2"/>
      <c r="N43" s="3"/>
      <c r="O43" s="4"/>
      <c r="P43" s="3"/>
      <c r="Q43" s="131"/>
      <c r="R43" s="135"/>
      <c r="S43" s="135"/>
      <c r="T43" s="135"/>
      <c r="U43" s="135"/>
      <c r="V43" s="135"/>
      <c r="W43" s="135"/>
      <c r="X43" s="135"/>
      <c r="Y43" s="135"/>
    </row>
    <row r="44" spans="1:25" s="148" customFormat="1" ht="21.75" hidden="1" thickBot="1" x14ac:dyDescent="0.4">
      <c r="A44" s="149" t="s">
        <v>8</v>
      </c>
      <c r="B44" s="35">
        <f>+B45+B46</f>
        <v>26487.666939980001</v>
      </c>
      <c r="C44" s="35" t="e">
        <f>+C45+C46</f>
        <v>#REF!</v>
      </c>
      <c r="D44" s="36"/>
      <c r="E44" s="150">
        <f>D44*100/B44</f>
        <v>0</v>
      </c>
      <c r="F44" s="151">
        <v>51</v>
      </c>
      <c r="G44" s="152">
        <f>E44-D4</f>
        <v>-51</v>
      </c>
      <c r="H44" s="153">
        <f>H45+H46</f>
        <v>23665.57979498</v>
      </c>
      <c r="I44" s="150">
        <f>+H44*100/B44</f>
        <v>89.345656031560878</v>
      </c>
      <c r="J44" s="151">
        <v>56.24</v>
      </c>
      <c r="K44" s="154">
        <f>+I44-E4</f>
        <v>33.105656031560876</v>
      </c>
      <c r="L44" s="2"/>
      <c r="M44" s="2"/>
      <c r="N44" s="3"/>
      <c r="O44" s="4"/>
      <c r="P44" s="3"/>
      <c r="Q44" s="131"/>
      <c r="R44" s="135"/>
      <c r="S44" s="135"/>
      <c r="T44" s="135"/>
      <c r="U44" s="135"/>
      <c r="V44" s="135"/>
      <c r="W44" s="135"/>
      <c r="X44" s="135"/>
      <c r="Y44" s="135"/>
    </row>
    <row r="45" spans="1:25" ht="21.75" hidden="1" thickBot="1" x14ac:dyDescent="0.4">
      <c r="A45" s="149" t="s">
        <v>9</v>
      </c>
      <c r="B45" s="45">
        <f>B12</f>
        <v>17102.3927707</v>
      </c>
      <c r="C45" s="155" t="e">
        <f>#REF!</f>
        <v>#REF!</v>
      </c>
      <c r="D45" s="46"/>
      <c r="E45" s="150">
        <f>D45*100/B45</f>
        <v>0</v>
      </c>
      <c r="F45" s="151">
        <v>57</v>
      </c>
      <c r="G45" s="152">
        <f>E45-D5</f>
        <v>-57</v>
      </c>
      <c r="H45" s="153">
        <f>I12</f>
        <v>15201.216024739999</v>
      </c>
      <c r="I45" s="150">
        <f>+H45*100/B45</f>
        <v>88.883562835621944</v>
      </c>
      <c r="J45" s="151">
        <v>55.78</v>
      </c>
      <c r="K45" s="154">
        <f>+I45-E5</f>
        <v>33.103562835621943</v>
      </c>
      <c r="L45" s="2"/>
      <c r="M45" s="2"/>
      <c r="O45" s="4"/>
    </row>
    <row r="46" spans="1:25" s="148" customFormat="1" ht="21.75" hidden="1" thickBot="1" x14ac:dyDescent="0.4">
      <c r="A46" s="149" t="s">
        <v>10</v>
      </c>
      <c r="B46" s="45">
        <f>B13</f>
        <v>9385.2741692799991</v>
      </c>
      <c r="C46" s="155">
        <f>D13</f>
        <v>1923.6517155900001</v>
      </c>
      <c r="D46" s="46"/>
      <c r="E46" s="150">
        <f>D46*100/B46</f>
        <v>0</v>
      </c>
      <c r="F46" s="151">
        <v>29</v>
      </c>
      <c r="G46" s="152">
        <f>E46-D6</f>
        <v>-29</v>
      </c>
      <c r="H46" s="153">
        <f>I13</f>
        <v>8464.363770240001</v>
      </c>
      <c r="I46" s="150">
        <f>+H46*100/B46</f>
        <v>90.187709144882149</v>
      </c>
      <c r="J46" s="151">
        <v>58.15</v>
      </c>
      <c r="K46" s="154">
        <f>+I46-E6</f>
        <v>32.03770914488215</v>
      </c>
      <c r="L46" s="2"/>
      <c r="M46" s="2"/>
      <c r="N46" s="3"/>
      <c r="O46" s="4"/>
      <c r="P46" s="3"/>
      <c r="Q46" s="131"/>
      <c r="R46" s="135"/>
      <c r="S46" s="135"/>
      <c r="T46" s="135"/>
      <c r="U46" s="135"/>
      <c r="V46" s="135"/>
      <c r="W46" s="135"/>
      <c r="X46" s="135"/>
      <c r="Y46" s="135"/>
    </row>
    <row r="47" spans="1:25" s="148" customFormat="1" hidden="1" x14ac:dyDescent="0.35">
      <c r="A47" s="131"/>
      <c r="B47" s="156"/>
      <c r="C47" s="156"/>
      <c r="D47" s="156"/>
      <c r="E47" s="156"/>
      <c r="F47" s="157"/>
      <c r="G47" s="2"/>
      <c r="H47" s="2"/>
      <c r="I47" s="2"/>
      <c r="J47" s="2"/>
      <c r="K47" s="2"/>
      <c r="L47" s="3"/>
      <c r="M47" s="4"/>
      <c r="N47" s="3"/>
      <c r="O47" s="3"/>
      <c r="Q47" s="135"/>
      <c r="R47" s="135"/>
      <c r="S47" s="135"/>
      <c r="T47" s="135"/>
      <c r="U47" s="135"/>
      <c r="V47" s="135"/>
      <c r="W47" s="135"/>
      <c r="X47" s="135"/>
      <c r="Y47" s="135"/>
    </row>
    <row r="48" spans="1:25" s="148" customFormat="1" hidden="1" x14ac:dyDescent="0.35">
      <c r="A48" s="131"/>
      <c r="B48" s="158"/>
      <c r="C48" s="158"/>
      <c r="D48" s="158"/>
      <c r="E48" s="158"/>
      <c r="F48" s="159"/>
      <c r="G48" s="2"/>
      <c r="H48" s="2"/>
      <c r="I48" s="2"/>
      <c r="J48" s="2"/>
      <c r="K48" s="2"/>
      <c r="L48" s="3"/>
      <c r="M48" s="4"/>
      <c r="N48" s="3"/>
      <c r="O48" s="3"/>
      <c r="Q48" s="135"/>
      <c r="R48" s="135"/>
      <c r="S48" s="135"/>
      <c r="T48" s="135"/>
      <c r="U48" s="135"/>
      <c r="V48" s="135"/>
      <c r="W48" s="135"/>
      <c r="X48" s="135"/>
      <c r="Y48" s="135"/>
    </row>
    <row r="49" spans="1:25" s="148" customFormat="1" hidden="1" x14ac:dyDescent="0.35">
      <c r="A49" s="189" t="s">
        <v>1</v>
      </c>
      <c r="B49" s="189" t="s">
        <v>13</v>
      </c>
      <c r="C49" s="189" t="s">
        <v>24</v>
      </c>
      <c r="D49" s="189"/>
      <c r="E49" s="145" t="s">
        <v>27</v>
      </c>
      <c r="F49" s="145" t="s">
        <v>28</v>
      </c>
      <c r="G49" s="2"/>
      <c r="H49" s="2"/>
      <c r="I49" s="2"/>
      <c r="J49" s="2"/>
      <c r="K49" s="2"/>
      <c r="L49" s="3"/>
      <c r="M49" s="4"/>
      <c r="N49" s="3"/>
      <c r="O49" s="3"/>
      <c r="Q49" s="135"/>
      <c r="R49" s="135"/>
      <c r="S49" s="135"/>
      <c r="T49" s="135"/>
      <c r="U49" s="135"/>
      <c r="V49" s="135"/>
      <c r="W49" s="135"/>
      <c r="X49" s="135"/>
      <c r="Y49" s="135"/>
    </row>
    <row r="50" spans="1:25" s="148" customFormat="1" ht="21.75" hidden="1" thickBot="1" x14ac:dyDescent="0.4">
      <c r="A50" s="190"/>
      <c r="B50" s="190"/>
      <c r="C50" s="190"/>
      <c r="D50" s="190"/>
      <c r="E50" s="147" t="s">
        <v>30</v>
      </c>
      <c r="F50" s="147" t="s">
        <v>31</v>
      </c>
      <c r="G50" s="2"/>
      <c r="H50" s="2"/>
      <c r="I50" s="2"/>
      <c r="J50" s="2"/>
      <c r="K50" s="2"/>
      <c r="L50" s="3"/>
      <c r="M50" s="4"/>
      <c r="N50" s="3"/>
      <c r="O50" s="3"/>
      <c r="Q50" s="135"/>
      <c r="R50" s="135"/>
      <c r="S50" s="135"/>
      <c r="T50" s="135"/>
      <c r="U50" s="135"/>
      <c r="V50" s="135"/>
      <c r="W50" s="135"/>
      <c r="X50" s="135"/>
      <c r="Y50" s="135"/>
    </row>
    <row r="51" spans="1:25" s="148" customFormat="1" ht="21.75" hidden="1" thickBot="1" x14ac:dyDescent="0.4">
      <c r="A51" s="160" t="s">
        <v>8</v>
      </c>
      <c r="B51" s="161">
        <v>2756171351.6100006</v>
      </c>
      <c r="C51" s="162">
        <v>2141187121.77</v>
      </c>
      <c r="D51" s="163"/>
      <c r="E51" s="162">
        <v>2264409548.5</v>
      </c>
      <c r="F51" s="163">
        <v>82.157792808391946</v>
      </c>
      <c r="G51" s="2"/>
      <c r="H51" s="2"/>
      <c r="I51" s="2"/>
      <c r="J51" s="2"/>
      <c r="K51" s="2"/>
      <c r="L51" s="3"/>
      <c r="M51" s="4"/>
      <c r="N51" s="3"/>
      <c r="O51" s="3"/>
      <c r="Q51" s="135"/>
      <c r="R51" s="135"/>
      <c r="S51" s="135"/>
      <c r="T51" s="135"/>
      <c r="U51" s="135"/>
      <c r="V51" s="135"/>
      <c r="W51" s="135"/>
      <c r="X51" s="135"/>
      <c r="Y51" s="135"/>
    </row>
    <row r="52" spans="1:25" s="148" customFormat="1" ht="21.75" hidden="1" thickBot="1" x14ac:dyDescent="0.4">
      <c r="A52" s="160" t="s">
        <v>34</v>
      </c>
      <c r="B52" s="161">
        <v>2394559480.2300005</v>
      </c>
      <c r="C52" s="162">
        <v>1804632982.97</v>
      </c>
      <c r="D52" s="163"/>
      <c r="E52" s="162">
        <v>1903862514.2</v>
      </c>
      <c r="F52" s="163">
        <v>79.507839747506779</v>
      </c>
      <c r="G52" s="2"/>
      <c r="H52" s="2"/>
      <c r="I52" s="2"/>
      <c r="J52" s="2"/>
      <c r="K52" s="2"/>
      <c r="L52" s="3"/>
      <c r="M52" s="4"/>
      <c r="N52" s="3"/>
      <c r="O52" s="3"/>
      <c r="Q52" s="135"/>
      <c r="R52" s="135"/>
      <c r="S52" s="135"/>
      <c r="T52" s="135"/>
      <c r="U52" s="135"/>
      <c r="V52" s="135"/>
      <c r="W52" s="135"/>
      <c r="X52" s="135"/>
      <c r="Y52" s="135"/>
    </row>
    <row r="53" spans="1:25" s="148" customFormat="1" ht="21.75" hidden="1" thickBot="1" x14ac:dyDescent="0.4">
      <c r="A53" s="164" t="s">
        <v>49</v>
      </c>
      <c r="B53" s="165">
        <v>26618195.989999998</v>
      </c>
      <c r="C53" s="165">
        <v>24037520.32</v>
      </c>
      <c r="D53" s="166"/>
      <c r="E53" s="165">
        <v>24037520.32</v>
      </c>
      <c r="F53" s="166">
        <v>90.304843833257848</v>
      </c>
      <c r="G53" s="2"/>
      <c r="H53" s="2"/>
      <c r="I53" s="2"/>
      <c r="J53" s="2"/>
      <c r="K53" s="2"/>
      <c r="L53" s="3"/>
      <c r="M53" s="4"/>
      <c r="N53" s="3"/>
      <c r="O53" s="3"/>
      <c r="Q53" s="135"/>
      <c r="R53" s="135"/>
      <c r="S53" s="135"/>
      <c r="T53" s="135"/>
      <c r="U53" s="135"/>
      <c r="V53" s="135"/>
      <c r="W53" s="135"/>
      <c r="X53" s="135"/>
      <c r="Y53" s="135"/>
    </row>
    <row r="54" spans="1:25" s="148" customFormat="1" ht="21.75" hidden="1" thickBot="1" x14ac:dyDescent="0.4">
      <c r="A54" s="164" t="s">
        <v>50</v>
      </c>
      <c r="B54" s="165">
        <v>1807911464.2400002</v>
      </c>
      <c r="C54" s="167">
        <v>1659853361.6500001</v>
      </c>
      <c r="D54" s="166"/>
      <c r="E54" s="167">
        <v>1665813752.8800001</v>
      </c>
      <c r="F54" s="166">
        <v>92.140228425414932</v>
      </c>
      <c r="G54" s="2"/>
      <c r="H54" s="2"/>
      <c r="I54" s="2"/>
      <c r="J54" s="2"/>
      <c r="K54" s="2"/>
      <c r="L54" s="3"/>
      <c r="M54" s="4"/>
      <c r="N54" s="3"/>
      <c r="O54" s="3"/>
      <c r="Q54" s="135"/>
      <c r="R54" s="135"/>
      <c r="S54" s="135"/>
      <c r="T54" s="135"/>
      <c r="U54" s="135"/>
      <c r="V54" s="135"/>
      <c r="W54" s="135"/>
      <c r="X54" s="135"/>
      <c r="Y54" s="135"/>
    </row>
    <row r="55" spans="1:25" s="148" customFormat="1" ht="21.75" hidden="1" thickBot="1" x14ac:dyDescent="0.4">
      <c r="A55" s="164" t="s">
        <v>51</v>
      </c>
      <c r="B55" s="165">
        <v>560029820</v>
      </c>
      <c r="C55" s="167">
        <v>120742101</v>
      </c>
      <c r="D55" s="166"/>
      <c r="E55" s="167">
        <v>214011241</v>
      </c>
      <c r="F55" s="166">
        <v>38.214258126469048</v>
      </c>
      <c r="G55" s="2"/>
      <c r="H55" s="2"/>
      <c r="I55" s="2"/>
      <c r="J55" s="2"/>
      <c r="K55" s="2"/>
      <c r="L55" s="3"/>
      <c r="M55" s="4"/>
      <c r="N55" s="3"/>
      <c r="O55" s="3"/>
      <c r="Q55" s="135"/>
      <c r="R55" s="135"/>
      <c r="S55" s="135"/>
      <c r="T55" s="135"/>
      <c r="U55" s="135"/>
      <c r="V55" s="135"/>
      <c r="W55" s="135"/>
      <c r="X55" s="135"/>
      <c r="Y55" s="135"/>
    </row>
    <row r="56" spans="1:25" s="148" customFormat="1" ht="21.75" hidden="1" thickBot="1" x14ac:dyDescent="0.4">
      <c r="A56" s="160" t="s">
        <v>52</v>
      </c>
      <c r="B56" s="161">
        <v>361611871.38</v>
      </c>
      <c r="C56" s="162">
        <v>336554138.79999995</v>
      </c>
      <c r="D56" s="163"/>
      <c r="E56" s="162">
        <v>360547034.29999995</v>
      </c>
      <c r="F56" s="163">
        <v>99.705530386506283</v>
      </c>
      <c r="G56" s="2"/>
      <c r="H56" s="2"/>
      <c r="I56" s="2"/>
      <c r="J56" s="2"/>
      <c r="K56" s="2"/>
      <c r="L56" s="3"/>
      <c r="M56" s="4"/>
      <c r="N56" s="3"/>
      <c r="O56" s="3"/>
      <c r="Q56" s="135"/>
      <c r="R56" s="135"/>
      <c r="S56" s="135"/>
      <c r="T56" s="135"/>
      <c r="U56" s="135"/>
      <c r="V56" s="135"/>
      <c r="W56" s="135"/>
      <c r="X56" s="135"/>
      <c r="Y56" s="135"/>
    </row>
    <row r="57" spans="1:25" s="148" customFormat="1" hidden="1" x14ac:dyDescent="0.35">
      <c r="A57" s="131"/>
      <c r="B57" s="135"/>
      <c r="C57" s="135"/>
      <c r="D57" s="135"/>
      <c r="E57" s="135"/>
      <c r="F57" s="138"/>
      <c r="G57" s="2"/>
      <c r="H57" s="2"/>
      <c r="I57" s="2"/>
      <c r="J57" s="2"/>
      <c r="K57" s="2"/>
      <c r="L57" s="3"/>
      <c r="M57" s="4"/>
      <c r="N57" s="3"/>
      <c r="O57" s="3"/>
      <c r="Q57" s="135"/>
      <c r="R57" s="135"/>
      <c r="S57" s="135"/>
      <c r="T57" s="135"/>
      <c r="U57" s="135"/>
      <c r="V57" s="135"/>
      <c r="W57" s="135"/>
      <c r="X57" s="135"/>
      <c r="Y57" s="135"/>
    </row>
    <row r="58" spans="1:25" s="148" customFormat="1" hidden="1" x14ac:dyDescent="0.35">
      <c r="A58" s="189" t="s">
        <v>13</v>
      </c>
      <c r="B58" s="189" t="s">
        <v>24</v>
      </c>
      <c r="C58" s="189" t="s">
        <v>53</v>
      </c>
      <c r="D58" s="145"/>
      <c r="E58" s="145" t="s">
        <v>28</v>
      </c>
      <c r="F58" s="138"/>
      <c r="G58" s="2"/>
      <c r="H58" s="2"/>
      <c r="I58" s="2"/>
      <c r="J58" s="2"/>
      <c r="K58" s="2"/>
      <c r="L58" s="3"/>
      <c r="M58" s="4"/>
      <c r="N58" s="3"/>
      <c r="O58" s="3"/>
      <c r="Q58" s="135"/>
      <c r="R58" s="135"/>
      <c r="S58" s="135"/>
      <c r="T58" s="135"/>
      <c r="U58" s="135"/>
      <c r="V58" s="135"/>
      <c r="W58" s="135"/>
      <c r="X58" s="135"/>
      <c r="Y58" s="135"/>
    </row>
    <row r="59" spans="1:25" s="148" customFormat="1" ht="21.75" hidden="1" thickBot="1" x14ac:dyDescent="0.4">
      <c r="A59" s="190"/>
      <c r="B59" s="190"/>
      <c r="C59" s="190"/>
      <c r="D59" s="147"/>
      <c r="E59" s="147" t="s">
        <v>31</v>
      </c>
      <c r="F59" s="138"/>
      <c r="G59" s="2"/>
      <c r="H59" s="2"/>
      <c r="I59" s="2"/>
      <c r="J59" s="2"/>
      <c r="K59" s="2"/>
      <c r="L59" s="3"/>
      <c r="M59" s="4"/>
      <c r="N59" s="3"/>
      <c r="O59" s="3"/>
      <c r="Q59" s="135"/>
      <c r="R59" s="135"/>
      <c r="S59" s="135"/>
      <c r="T59" s="135"/>
      <c r="U59" s="135"/>
      <c r="V59" s="135"/>
      <c r="W59" s="135"/>
      <c r="X59" s="135"/>
      <c r="Y59" s="135"/>
    </row>
    <row r="60" spans="1:25" ht="21.75" hidden="1" thickBot="1" x14ac:dyDescent="0.4">
      <c r="A60" s="168">
        <v>2272.61</v>
      </c>
      <c r="B60" s="147">
        <v>1304.3499999999999</v>
      </c>
      <c r="C60" s="169">
        <v>57.394361549055922</v>
      </c>
      <c r="D60" s="153"/>
      <c r="E60" s="169">
        <v>94.548998728334382</v>
      </c>
    </row>
    <row r="61" spans="1:25" hidden="1" x14ac:dyDescent="0.35"/>
    <row r="62" spans="1:25" hidden="1" x14ac:dyDescent="0.35"/>
    <row r="63" spans="1:25" hidden="1" x14ac:dyDescent="0.35"/>
    <row r="64" spans="1:25" hidden="1" x14ac:dyDescent="0.35"/>
    <row r="65" hidden="1" x14ac:dyDescent="0.35"/>
    <row r="66" hidden="1" x14ac:dyDescent="0.35"/>
  </sheetData>
  <mergeCells count="22">
    <mergeCell ref="A42:A43"/>
    <mergeCell ref="B42:B43"/>
    <mergeCell ref="D42:D43"/>
    <mergeCell ref="E42:E43"/>
    <mergeCell ref="A1:I1"/>
    <mergeCell ref="B2:C2"/>
    <mergeCell ref="D2:E2"/>
    <mergeCell ref="F2:G2"/>
    <mergeCell ref="H2:I2"/>
    <mergeCell ref="A7:M7"/>
    <mergeCell ref="Q9:Q10"/>
    <mergeCell ref="R9:R10"/>
    <mergeCell ref="S9:S10"/>
    <mergeCell ref="T9:T10"/>
    <mergeCell ref="A38:O38"/>
    <mergeCell ref="A49:A50"/>
    <mergeCell ref="B49:B50"/>
    <mergeCell ref="C49:C50"/>
    <mergeCell ref="D49:D50"/>
    <mergeCell ref="A58:A59"/>
    <mergeCell ref="B58:B59"/>
    <mergeCell ref="C58:C59"/>
  </mergeCells>
  <pageMargins left="0.51181102362204722" right="0.19685039370078741" top="0.43307086614173229" bottom="0.25" header="0.31496062992125984" footer="0.1181102362204724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ใช้จ่าย 30มิย65</vt:lpstr>
      <vt:lpstr>'ใช้จ่าย 30มิย65'!Print_Area</vt:lpstr>
      <vt:lpstr>'ใช้จ่าย 30มิย65'!Print_Titles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2022-07-04T04:12:04Z</dcterms:created>
  <dcterms:modified xsi:type="dcterms:W3CDTF">2022-07-04T04:18:26Z</dcterms:modified>
</cp:coreProperties>
</file>