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/>
  <workbookPr defaultThemeVersion="202300"/>
  <mc:AlternateContent xmlns:mc="http://schemas.openxmlformats.org/markup-compatibility/2006">
    <mc:Choice Requires="x15">
      <x15ac:absPath xmlns:x15ac="http://schemas.microsoft.com/office/spreadsheetml/2010/11/ac" url="/Volumes/ARM HDD/งานปี 69/Download/"/>
    </mc:Choice>
  </mc:AlternateContent>
  <xr:revisionPtr revIDLastSave="0" documentId="13_ncr:1_{504E6E61-B62C-EB4E-A131-1A619B26726E}" xr6:coauthVersionLast="47" xr6:coauthVersionMax="47" xr10:uidLastSave="{00000000-0000-0000-0000-000000000000}"/>
  <bookViews>
    <workbookView xWindow="5560" yWindow="500" windowWidth="28040" windowHeight="16560" activeTab="1" xr2:uid="{FE7ACEA6-F523-8F4C-B1CD-383C8601DB19}"/>
  </bookViews>
  <sheets>
    <sheet name="ปีงบประมาณ 2567" sheetId="5" r:id="rId1"/>
    <sheet name="ปีงบประมาณ 2568" sheetId="4" r:id="rId2"/>
    <sheet name="ปีงบประมาณ 2569" sheetId="1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" i="4" l="1"/>
  <c r="E6" i="4"/>
  <c r="F3" i="4"/>
  <c r="E3" i="4"/>
  <c r="F6" i="5"/>
  <c r="E6" i="5"/>
  <c r="F3" i="5"/>
  <c r="E3" i="5"/>
  <c r="D5" i="4"/>
  <c r="B5" i="4"/>
  <c r="D4" i="4"/>
  <c r="D6" i="4" s="1"/>
  <c r="B4" i="4"/>
  <c r="D3" i="4"/>
  <c r="B3" i="4"/>
  <c r="F6" i="1"/>
  <c r="E6" i="1"/>
  <c r="D6" i="1"/>
  <c r="C6" i="1"/>
  <c r="B6" i="1"/>
  <c r="C6" i="4"/>
  <c r="B6" i="4"/>
  <c r="D6" i="5"/>
  <c r="C6" i="5"/>
  <c r="B6" i="5"/>
  <c r="D5" i="5"/>
  <c r="B5" i="5"/>
  <c r="D4" i="5"/>
  <c r="B4" i="5"/>
  <c r="D3" i="5"/>
  <c r="B3" i="5"/>
  <c r="B5" i="1"/>
  <c r="D5" i="1" s="1"/>
  <c r="B4" i="1"/>
  <c r="D4" i="1" s="1"/>
  <c r="D3" i="1"/>
  <c r="B3" i="1"/>
  <c r="F5" i="1"/>
  <c r="F4" i="1"/>
  <c r="F3" i="1"/>
  <c r="E3" i="1"/>
</calcChain>
</file>

<file path=xl/sharedStrings.xml><?xml version="1.0" encoding="utf-8"?>
<sst xmlns="http://schemas.openxmlformats.org/spreadsheetml/2006/main" count="33" uniqueCount="15">
  <si>
    <t>รถยนต์ส่วนบุคคล</t>
  </si>
  <si>
    <t>จักรยานยนต์</t>
  </si>
  <si>
    <t>อื่นๆ</t>
  </si>
  <si>
    <t>รถโดยสาร</t>
  </si>
  <si>
    <t>รถบรรทุก</t>
  </si>
  <si>
    <t>สขจ.นฐ</t>
  </si>
  <si>
    <t>สขข.กำแพงแสน</t>
  </si>
  <si>
    <t>สขข.สามพราน</t>
  </si>
  <si>
    <t>รวม</t>
  </si>
  <si>
    <t>พรบ.รถยนต์ 497,285 คัน</t>
  </si>
  <si>
    <t>พรบ.รถยนต์ 491,205 คัน</t>
  </si>
  <si>
    <t>พรบ.รถยนต์ 505,973 คัน</t>
  </si>
  <si>
    <t>พรบ.ขนส่งทางบก 39,004 คัน</t>
  </si>
  <si>
    <t>พรบ.ขนส่งทางบก 39,109 คัน</t>
  </si>
  <si>
    <t>พรบ.ขนส่งทางบก 39,175 คัน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</si>
</sst>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2" x14ac:knownFonts="1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164" fontId="0" fillId="0" borderId="1" xfId="1" applyNumberFormat="1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164" fontId="0" fillId="0" borderId="1" xfId="0" applyNumberFormat="1" applyBorder="1"/>
    <xf numFmtId="164" fontId="0" fillId="0" borderId="0" xfId="0" applyNumberFormat="1" applyAlignment="1">
      <alignment horizontal="center"/>
    </xf>
    <xf numFmtId="164" fontId="0" fillId="0" borderId="0" xfId="0" applyNumberForma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3866C7-5893-9642-868E-8AF2A9B09196}">
  <dimension ref="A1:F8"/>
  <sheetViews>
    <sheetView workbookViewId="0">
      <selection activeCell="F8" sqref="F8"/>
    </sheetView>
  </sheetViews>
  <sheetFormatPr baseColWidth="10" defaultRowHeight="16" x14ac:dyDescent="0.2"/>
  <cols>
    <col min="1" max="1" width="44.83203125" customWidth="1"/>
    <col min="2" max="6" width="20.83203125" customWidth="1"/>
  </cols>
  <sheetData>
    <row r="1" spans="1:6" x14ac:dyDescent="0.2">
      <c r="A1" s="2"/>
      <c r="B1" s="5" t="s">
        <v>10</v>
      </c>
      <c r="C1" s="5"/>
      <c r="D1" s="5"/>
      <c r="E1" s="5" t="s">
        <v>13</v>
      </c>
      <c r="F1" s="5"/>
    </row>
    <row r="2" spans="1:6" x14ac:dyDescent="0.2">
      <c r="A2" s="3"/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</row>
    <row r="3" spans="1:6" x14ac:dyDescent="0.2">
      <c r="A3" s="3" t="s">
        <v>5</v>
      </c>
      <c r="B3" s="4">
        <f>67334+1895+65287</f>
        <v>134516</v>
      </c>
      <c r="C3" s="4">
        <v>189099</v>
      </c>
      <c r="D3" s="4">
        <f>326033-C3-B3</f>
        <v>2418</v>
      </c>
      <c r="E3" s="4">
        <f>200+388+77</f>
        <v>665</v>
      </c>
      <c r="F3" s="4">
        <f>16551+794+9015+14</f>
        <v>26374</v>
      </c>
    </row>
    <row r="4" spans="1:6" x14ac:dyDescent="0.2">
      <c r="A4" s="3" t="s">
        <v>6</v>
      </c>
      <c r="B4" s="4">
        <f>17704+701+25369</f>
        <v>43774</v>
      </c>
      <c r="C4" s="4">
        <v>70378</v>
      </c>
      <c r="D4" s="4">
        <f>114985-C4-B4</f>
        <v>833</v>
      </c>
      <c r="E4" s="4">
        <v>16</v>
      </c>
      <c r="F4" s="4">
        <v>7944</v>
      </c>
    </row>
    <row r="5" spans="1:6" x14ac:dyDescent="0.2">
      <c r="A5" s="3" t="s">
        <v>7</v>
      </c>
      <c r="B5" s="4">
        <f>9113+666+11101</f>
        <v>20880</v>
      </c>
      <c r="C5" s="4">
        <v>27191</v>
      </c>
      <c r="D5" s="4">
        <f>50187-C5-B5</f>
        <v>2116</v>
      </c>
      <c r="E5" s="4">
        <v>162</v>
      </c>
      <c r="F5" s="4">
        <v>3948</v>
      </c>
    </row>
    <row r="6" spans="1:6" x14ac:dyDescent="0.2">
      <c r="A6" s="6" t="s">
        <v>8</v>
      </c>
      <c r="B6" s="7">
        <f>SUM(B3:B5)</f>
        <v>199170</v>
      </c>
      <c r="C6" s="7">
        <f>SUM(C3:C5)</f>
        <v>286668</v>
      </c>
      <c r="D6" s="7">
        <f>SUM(D3:D5)</f>
        <v>5367</v>
      </c>
      <c r="E6" s="7">
        <f>SUM(E3:E5)</f>
        <v>843</v>
      </c>
      <c r="F6" s="7">
        <f>SUM(F3:F5)</f>
        <v>38266</v>
      </c>
    </row>
    <row r="8" spans="1:6" x14ac:dyDescent="0.2">
      <c r="A8" s="1"/>
      <c r="B8" s="1"/>
      <c r="C8" s="8"/>
      <c r="D8" s="1"/>
      <c r="F8" s="9"/>
    </row>
  </sheetData>
  <mergeCells count="2">
    <mergeCell ref="B1:D1"/>
    <mergeCell ref="E1:F1"/>
  </mergeCells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0DE7E2-8550-4B42-9DC7-F248AB061988}">
  <dimension ref="A1:F8"/>
  <sheetViews>
    <sheetView tabSelected="1" workbookViewId="0">
      <selection activeCell="J13" sqref="J13"/>
    </sheetView>
  </sheetViews>
  <sheetFormatPr baseColWidth="10" defaultRowHeight="16" x14ac:dyDescent="0.2"/>
  <cols>
    <col min="1" max="1" width="44.83203125" customWidth="1"/>
    <col min="2" max="6" width="20.83203125" customWidth="1"/>
  </cols>
  <sheetData>
    <row r="1" spans="1:6" x14ac:dyDescent="0.2">
      <c r="A1" s="2"/>
      <c r="B1" s="5" t="s">
        <v>9</v>
      </c>
      <c r="C1" s="5"/>
      <c r="D1" s="5"/>
      <c r="E1" s="5" t="s">
        <v>14</v>
      </c>
      <c r="F1" s="5"/>
    </row>
    <row r="2" spans="1:6" x14ac:dyDescent="0.2">
      <c r="A2" s="3"/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</row>
    <row r="3" spans="1:6" x14ac:dyDescent="0.2">
      <c r="A3" s="3" t="s">
        <v>5</v>
      </c>
      <c r="B3" s="4">
        <f>68239+1894+64215</f>
        <v>134348</v>
      </c>
      <c r="C3" s="4">
        <v>193151</v>
      </c>
      <c r="D3" s="4">
        <f>329793-C3-B3</f>
        <v>2294</v>
      </c>
      <c r="E3" s="4">
        <f>185+371+75</f>
        <v>631</v>
      </c>
      <c r="F3" s="4">
        <f>17060+788+8988+14</f>
        <v>26850</v>
      </c>
    </row>
    <row r="4" spans="1:6" x14ac:dyDescent="0.2">
      <c r="A4" s="3" t="s">
        <v>6</v>
      </c>
      <c r="B4" s="4">
        <f>18595+686+25343</f>
        <v>44624</v>
      </c>
      <c r="C4" s="4">
        <v>69956</v>
      </c>
      <c r="D4" s="4">
        <f>115388-C4-B4</f>
        <v>808</v>
      </c>
      <c r="E4" s="4">
        <v>16</v>
      </c>
      <c r="F4" s="4">
        <v>7784</v>
      </c>
    </row>
    <row r="5" spans="1:6" x14ac:dyDescent="0.2">
      <c r="A5" s="3" t="s">
        <v>7</v>
      </c>
      <c r="B5" s="4">
        <f>9675+674+11216</f>
        <v>21565</v>
      </c>
      <c r="C5" s="4">
        <v>28607</v>
      </c>
      <c r="D5" s="4">
        <f>52104-C5-B5</f>
        <v>1932</v>
      </c>
      <c r="E5" s="4">
        <v>158</v>
      </c>
      <c r="F5" s="4">
        <v>3736</v>
      </c>
    </row>
    <row r="6" spans="1:6" x14ac:dyDescent="0.2">
      <c r="A6" s="6" t="s">
        <v>8</v>
      </c>
      <c r="B6" s="7">
        <f>SUM(B3:B5)</f>
        <v>200537</v>
      </c>
      <c r="C6" s="7">
        <f>SUM(C3:C5)</f>
        <v>291714</v>
      </c>
      <c r="D6" s="7">
        <f>SUM(D3:D5)</f>
        <v>5034</v>
      </c>
      <c r="E6" s="7">
        <f>SUM(E3:E5)</f>
        <v>805</v>
      </c>
      <c r="F6" s="7">
        <f>SUM(F3:F5)</f>
        <v>38370</v>
      </c>
    </row>
    <row r="8" spans="1:6" x14ac:dyDescent="0.2">
      <c r="A8" s="1"/>
      <c r="B8" s="1"/>
      <c r="C8" s="8"/>
      <c r="D8" s="1"/>
      <c r="F8" s="9"/>
    </row>
  </sheetData>
  <mergeCells count="2">
    <mergeCell ref="B1:D1"/>
    <mergeCell ref="E1:F1"/>
  </mergeCells>
  <pageMargins left="0.7" right="0.7" top="0.75" bottom="0.75" header="0.3" footer="0.3"/>
  <pageSetup paperSize="9"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EFA179-73A9-B54C-8F33-79B09835CBD3}">
  <dimension ref="A1:F8"/>
  <sheetViews>
    <sheetView workbookViewId="0">
      <selection activeCell="E12" sqref="E12"/>
    </sheetView>
  </sheetViews>
  <sheetFormatPr baseColWidth="10" defaultRowHeight="16" x14ac:dyDescent="0.2"/>
  <cols>
    <col min="1" max="1" width="44.83203125" customWidth="1"/>
    <col min="2" max="6" width="20.83203125" customWidth="1"/>
  </cols>
  <sheetData>
    <row r="1" spans="1:6" x14ac:dyDescent="0.2">
      <c r="A1" s="2"/>
      <c r="B1" s="5" t="s">
        <v>11</v>
      </c>
      <c r="C1" s="5"/>
      <c r="D1" s="5"/>
      <c r="E1" s="5" t="s">
        <v>12</v>
      </c>
      <c r="F1" s="5"/>
    </row>
    <row r="2" spans="1:6" x14ac:dyDescent="0.2">
      <c r="A2" s="3"/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</row>
    <row r="3" spans="1:6" x14ac:dyDescent="0.2">
      <c r="A3" s="3" t="s">
        <v>5</v>
      </c>
      <c r="B3" s="4">
        <f>69473+1897+63249</f>
        <v>134619</v>
      </c>
      <c r="C3" s="4">
        <v>198226</v>
      </c>
      <c r="D3" s="4">
        <f>335098-C3-B3</f>
        <v>2253</v>
      </c>
      <c r="E3" s="4">
        <f>171+359+73</f>
        <v>603</v>
      </c>
      <c r="F3" s="4">
        <f>27561-E3</f>
        <v>26958</v>
      </c>
    </row>
    <row r="4" spans="1:6" x14ac:dyDescent="0.2">
      <c r="A4" s="3" t="s">
        <v>6</v>
      </c>
      <c r="B4" s="4">
        <f>19302+677+25290</f>
        <v>45269</v>
      </c>
      <c r="C4" s="4">
        <v>70940</v>
      </c>
      <c r="D4" s="4">
        <f>117009-C4-B4</f>
        <v>800</v>
      </c>
      <c r="E4" s="4">
        <v>16</v>
      </c>
      <c r="F4" s="4">
        <f>7655-E4</f>
        <v>7639</v>
      </c>
    </row>
    <row r="5" spans="1:6" x14ac:dyDescent="0.2">
      <c r="A5" s="3" t="s">
        <v>7</v>
      </c>
      <c r="B5" s="4">
        <f>10169+669+11295</f>
        <v>22133</v>
      </c>
      <c r="C5" s="4">
        <v>29896</v>
      </c>
      <c r="D5" s="4">
        <f>53866-C5-B5</f>
        <v>1837</v>
      </c>
      <c r="E5" s="4">
        <v>153</v>
      </c>
      <c r="F5" s="4">
        <f>3788-E5</f>
        <v>3635</v>
      </c>
    </row>
    <row r="6" spans="1:6" x14ac:dyDescent="0.2">
      <c r="A6" s="6" t="s">
        <v>8</v>
      </c>
      <c r="B6" s="7">
        <f>SUM(B3:B5)</f>
        <v>202021</v>
      </c>
      <c r="C6" s="7">
        <f>SUM(C3:C5)</f>
        <v>299062</v>
      </c>
      <c r="D6" s="7">
        <f>SUM(D3:D5)</f>
        <v>4890</v>
      </c>
      <c r="E6" s="7">
        <f>SUM(E3:E5)</f>
        <v>772</v>
      </c>
      <c r="F6" s="7">
        <f>SUM(F3:F5)</f>
        <v>38232</v>
      </c>
    </row>
    <row r="8" spans="1:6" x14ac:dyDescent="0.2">
      <c r="A8" s="1"/>
      <c r="B8" s="1"/>
      <c r="C8" s="8"/>
      <c r="D8" s="1"/>
      <c r="E8" s="9"/>
    </row>
  </sheetData>
  <mergeCells count="2">
    <mergeCell ref="B1:D1"/>
    <mergeCell ref="E1:F1"/>
  </mergeCells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ปีงบประมาณ 2567</vt:lpstr>
      <vt:lpstr>ปีงบประมาณ 2568</vt:lpstr>
      <vt:lpstr>ปีงบประมาณ 2569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Armurous P.</dc:creator>
  <cp:lastModifiedBy>Armurous P.</cp:lastModifiedBy>
  <dcterms:created xsi:type="dcterms:W3CDTF">2026-08-11T09:31:29Z</dcterms:created>
  <dcterms:modified xsi:type="dcterms:W3CDTF">2026-08-14T08:41:20Z</dcterms:modified>
</cp:coreProperties>
</file>