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esktop\"/>
    </mc:Choice>
  </mc:AlternateContent>
  <bookViews>
    <workbookView xWindow="0" yWindow="0" windowWidth="19200" windowHeight="11640"/>
  </bookViews>
  <sheets>
    <sheet name="ใช้จ่าย 31พค65" sheetId="1" r:id="rId1"/>
  </sheets>
  <definedNames>
    <definedName name="_xlnm.Print_Area" localSheetId="0">'ใช้จ่าย 31พค65'!$A$1:$O$30</definedName>
    <definedName name="_xlnm.Print_Titles" localSheetId="0">'ใช้จ่าย 31พค65'!$2:$3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1" l="1"/>
  <c r="C37" i="1"/>
  <c r="B37" i="1"/>
  <c r="B35" i="1" s="1"/>
  <c r="D36" i="1"/>
  <c r="E36" i="1" s="1"/>
  <c r="G36" i="1" s="1"/>
  <c r="C36" i="1"/>
  <c r="B36" i="1"/>
  <c r="I28" i="1"/>
  <c r="M28" i="1" s="1"/>
  <c r="F28" i="1"/>
  <c r="H28" i="1" s="1"/>
  <c r="I27" i="1"/>
  <c r="M27" i="1" s="1"/>
  <c r="F27" i="1"/>
  <c r="H27" i="1" s="1"/>
  <c r="E26" i="1"/>
  <c r="F26" i="1" s="1"/>
  <c r="D26" i="1"/>
  <c r="I26" i="1" s="1"/>
  <c r="J26" i="1" s="1"/>
  <c r="B26" i="1"/>
  <c r="R25" i="1"/>
  <c r="Q25" i="1"/>
  <c r="I24" i="1"/>
  <c r="M24" i="1" s="1"/>
  <c r="F24" i="1"/>
  <c r="R24" i="1" s="1"/>
  <c r="M23" i="1"/>
  <c r="J23" i="1"/>
  <c r="Q23" i="1" s="1"/>
  <c r="I23" i="1"/>
  <c r="F23" i="1"/>
  <c r="H23" i="1" s="1"/>
  <c r="E22" i="1"/>
  <c r="F22" i="1" s="1"/>
  <c r="D22" i="1"/>
  <c r="B22" i="1"/>
  <c r="M18" i="1"/>
  <c r="J18" i="1"/>
  <c r="I18" i="1"/>
  <c r="F18" i="1"/>
  <c r="I16" i="1"/>
  <c r="M16" i="1" s="1"/>
  <c r="F16" i="1"/>
  <c r="I14" i="1"/>
  <c r="J14" i="1" s="1"/>
  <c r="F14" i="1"/>
  <c r="I13" i="1"/>
  <c r="J13" i="1" s="1"/>
  <c r="F13" i="1"/>
  <c r="I12" i="1"/>
  <c r="M12" i="1" s="1"/>
  <c r="F12" i="1"/>
  <c r="I11" i="1"/>
  <c r="J11" i="1" s="1"/>
  <c r="F11" i="1"/>
  <c r="E10" i="1"/>
  <c r="F10" i="1" s="1"/>
  <c r="D10" i="1"/>
  <c r="D9" i="1" s="1"/>
  <c r="C10" i="1"/>
  <c r="C9" i="1" s="1"/>
  <c r="B10" i="1"/>
  <c r="B9" i="1"/>
  <c r="W7" i="1"/>
  <c r="X7" i="1" s="1"/>
  <c r="T7" i="1"/>
  <c r="U7" i="1" s="1"/>
  <c r="I7" i="1"/>
  <c r="H37" i="1" s="1"/>
  <c r="F7" i="1"/>
  <c r="H7" i="1" s="1"/>
  <c r="W6" i="1"/>
  <c r="X6" i="1" s="1"/>
  <c r="T6" i="1"/>
  <c r="U6" i="1" s="1"/>
  <c r="I6" i="1"/>
  <c r="H36" i="1" s="1"/>
  <c r="F6" i="1"/>
  <c r="H6" i="1" s="1"/>
  <c r="W5" i="1"/>
  <c r="X5" i="1" s="1"/>
  <c r="T5" i="1"/>
  <c r="U5" i="1" s="1"/>
  <c r="E5" i="1"/>
  <c r="D5" i="1"/>
  <c r="C5" i="1"/>
  <c r="B5" i="1"/>
  <c r="R23" i="1" l="1"/>
  <c r="M11" i="1"/>
  <c r="J24" i="1"/>
  <c r="Q24" i="1" s="1"/>
  <c r="H24" i="1"/>
  <c r="R27" i="1"/>
  <c r="I37" i="1"/>
  <c r="K37" i="1" s="1"/>
  <c r="D35" i="1"/>
  <c r="E35" i="1" s="1"/>
  <c r="G35" i="1" s="1"/>
  <c r="I5" i="1"/>
  <c r="J5" i="1" s="1"/>
  <c r="L5" i="1" s="1"/>
  <c r="C35" i="1"/>
  <c r="I10" i="1"/>
  <c r="M10" i="1" s="1"/>
  <c r="M13" i="1"/>
  <c r="E9" i="1"/>
  <c r="F9" i="1" s="1"/>
  <c r="I22" i="1"/>
  <c r="J22" i="1" s="1"/>
  <c r="L22" i="1" s="1"/>
  <c r="R28" i="1"/>
  <c r="E37" i="1"/>
  <c r="G37" i="1" s="1"/>
  <c r="H22" i="1"/>
  <c r="R22" i="1"/>
  <c r="L26" i="1"/>
  <c r="Q26" i="1"/>
  <c r="H26" i="1"/>
  <c r="R26" i="1"/>
  <c r="H35" i="1"/>
  <c r="I35" i="1" s="1"/>
  <c r="K35" i="1" s="1"/>
  <c r="I36" i="1"/>
  <c r="K36" i="1" s="1"/>
  <c r="M26" i="1"/>
  <c r="J10" i="1"/>
  <c r="L23" i="1"/>
  <c r="L24" i="1"/>
  <c r="J6" i="1"/>
  <c r="L6" i="1" s="1"/>
  <c r="M14" i="1"/>
  <c r="J12" i="1"/>
  <c r="M6" i="1"/>
  <c r="J7" i="1"/>
  <c r="L7" i="1" s="1"/>
  <c r="F5" i="1"/>
  <c r="H5" i="1" s="1"/>
  <c r="J27" i="1"/>
  <c r="J28" i="1"/>
  <c r="M7" i="1"/>
  <c r="Q22" i="1" l="1"/>
  <c r="M5" i="1"/>
  <c r="M22" i="1"/>
  <c r="I9" i="1"/>
  <c r="L28" i="1"/>
  <c r="Q28" i="1"/>
  <c r="L27" i="1"/>
  <c r="Q27" i="1"/>
  <c r="M9" i="1" l="1"/>
  <c r="J9" i="1"/>
</calcChain>
</file>

<file path=xl/sharedStrings.xml><?xml version="1.0" encoding="utf-8"?>
<sst xmlns="http://schemas.openxmlformats.org/spreadsheetml/2006/main" count="102" uniqueCount="54">
  <si>
    <t>รายการ</t>
  </si>
  <si>
    <t>เบิกจ่าย</t>
  </si>
  <si>
    <t>ภาพรวม</t>
  </si>
  <si>
    <t>ประจำ</t>
  </si>
  <si>
    <t>ลงทุน</t>
  </si>
  <si>
    <t>ผลการใช้จ่ายงบประมาณรายจ่ายจังหวัดเชียงใหม่ ประจำปีงบประมาณ พ.ศ. 2565</t>
  </si>
  <si>
    <t>ล้านบาท</t>
  </si>
  <si>
    <t>งบประมาณ</t>
  </si>
  <si>
    <t>สำรองเงินมีหนี้</t>
  </si>
  <si>
    <t>PO</t>
  </si>
  <si>
    <t>ร้อยละ
เบิกจ่าย</t>
  </si>
  <si>
    <t>เป้า
หมาย Q3</t>
  </si>
  <si>
    <t>*/- เป้าหมาย</t>
  </si>
  <si>
    <t>การใช้จ่าย (PO+เบิกจ่าย)</t>
  </si>
  <si>
    <t>ร้อยละ
การใช้จ่าย</t>
  </si>
  <si>
    <t>คงเหลือ
หลัง</t>
  </si>
  <si>
    <t>ลำดับเบิกจ่าย</t>
  </si>
  <si>
    <t>ลำดับ
ใช้จ่าย</t>
  </si>
  <si>
    <t>ผลเบิกจ่าย</t>
  </si>
  <si>
    <t xml:space="preserve">ร้อยละเบิกจ่าย </t>
  </si>
  <si>
    <t>สูงกว่าเป้าหมาย</t>
  </si>
  <si>
    <t>ผลการใช้จ่าย</t>
  </si>
  <si>
    <t>ร้อยละ</t>
  </si>
  <si>
    <t>งบประมาณรายจ่ายประจำปี พ.ศ.2565</t>
  </si>
  <si>
    <t xml:space="preserve">ไตรมาส 2 </t>
  </si>
  <si>
    <t>(PO + เบิกจ่าย)</t>
  </si>
  <si>
    <t>การใช้จ่าย</t>
  </si>
  <si>
    <t>ไตรมาส 2</t>
  </si>
  <si>
    <t>ค่าใช้จ่ายบรรเทาผลกระทบจากการแพร่ระบาดของ COVID-19 จังหวัดเชียงใหม่</t>
  </si>
  <si>
    <t>เงินกู้</t>
  </si>
  <si>
    <t>ปี 2563</t>
  </si>
  <si>
    <t>ปี งปม.</t>
  </si>
  <si>
    <t>จำนวน (ลบ.)</t>
  </si>
  <si>
    <t>ผลใช้จ่าย (ลบ.)</t>
  </si>
  <si>
    <t>ปี 2564</t>
  </si>
  <si>
    <t>ปี 2565</t>
  </si>
  <si>
    <t>งบกลาง ปี 2564</t>
  </si>
  <si>
    <t>งบกลาง เงินสำรองจ่ายเพื่อกรณีฉุกเฉินหรือจำเป็น</t>
  </si>
  <si>
    <t>งบประมาณเหลื่อมปี</t>
  </si>
  <si>
    <t>งบกลาง</t>
  </si>
  <si>
    <t>ปี 64</t>
  </si>
  <si>
    <t>รวม</t>
  </si>
  <si>
    <t>งบกรมจังหวัด</t>
  </si>
  <si>
    <t>งบกลุ่มจังหวัดภาคเหนือตอนบน 1</t>
  </si>
  <si>
    <t>18มีค</t>
  </si>
  <si>
    <t>งบพัฒนาจังหวัด</t>
  </si>
  <si>
    <t>ที่มา : ระบบการบริหารการเงินการคลังภาครัฐแบบอิเล็กทรอนิกส์ใหม่  (New GFMIS Thai)</t>
  </si>
  <si>
    <t>ข้อมูล ณ 31 พฤษภาคม 2565</t>
  </si>
  <si>
    <t>เป้าหมาย Q2</t>
  </si>
  <si>
    <t>ร้อยละเบิกจ่าย</t>
  </si>
  <si>
    <t xml:space="preserve"> -ปี 2563</t>
  </si>
  <si>
    <t xml:space="preserve"> -ปี 2564</t>
  </si>
  <si>
    <t xml:space="preserve"> -ปี 2565</t>
  </si>
  <si>
    <t>งบกลาง 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</si>
</sst>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TH SarabunIT๙"/>
      <family val="2"/>
    </font>
    <font>
      <b/>
      <sz val="11"/>
      <name val="TH SarabunPSK"/>
      <family val="2"/>
    </font>
    <font>
      <sz val="11"/>
      <color rgb="FFC00000"/>
      <name val="TH SarabunPSK"/>
      <family val="2"/>
    </font>
    <font>
      <b/>
      <sz val="11"/>
      <color rgb="FFC00000"/>
      <name val="TH SarabunPSK"/>
      <family val="2"/>
    </font>
    <font>
      <sz val="16"/>
      <color rgb="FFFF0000"/>
      <name val="TH SarabunPSK"/>
      <family val="2"/>
    </font>
    <font>
      <sz val="16"/>
      <color rgb="FFC00000"/>
      <name val="TH SarabunPSK"/>
      <family val="2"/>
    </font>
    <font>
      <sz val="14"/>
      <color theme="1"/>
      <name val="TH SarabunPSK"/>
      <family val="2"/>
    </font>
    <font>
      <sz val="11"/>
      <color rgb="FF00B0F0"/>
      <name val="Tahoma"/>
      <family val="2"/>
      <scheme val="major"/>
    </font>
    <font>
      <sz val="14"/>
      <color rgb="FF00B050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2" fontId="4" fillId="0" borderId="0" xfId="1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center"/>
    </xf>
    <xf numFmtId="43" fontId="5" fillId="0" borderId="0" xfId="1" applyFont="1" applyFill="1" applyAlignment="1">
      <alignment horizontal="left"/>
    </xf>
    <xf numFmtId="43" fontId="2" fillId="0" borderId="0" xfId="1" applyFont="1" applyFill="1" applyAlignment="1">
      <alignment horizontal="right"/>
    </xf>
    <xf numFmtId="0" fontId="5" fillId="0" borderId="1" xfId="0" applyFont="1" applyFill="1" applyBorder="1" applyAlignment="1">
      <alignment horizontal="center" vertical="top"/>
    </xf>
    <xf numFmtId="2" fontId="5" fillId="0" borderId="1" xfId="1" applyNumberFormat="1" applyFont="1" applyFill="1" applyBorder="1" applyAlignment="1">
      <alignment horizontal="center" vertical="top" wrapText="1"/>
    </xf>
    <xf numFmtId="2" fontId="5" fillId="0" borderId="2" xfId="1" applyNumberFormat="1" applyFont="1" applyFill="1" applyBorder="1" applyAlignment="1">
      <alignment horizontal="center" vertical="top" wrapText="1"/>
    </xf>
    <xf numFmtId="2" fontId="5" fillId="0" borderId="4" xfId="1" applyNumberFormat="1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 wrapText="1"/>
    </xf>
    <xf numFmtId="2" fontId="5" fillId="0" borderId="3" xfId="1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" fontId="5" fillId="0" borderId="4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0" xfId="0" applyFont="1" applyFill="1"/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indent="1"/>
    </xf>
    <xf numFmtId="43" fontId="2" fillId="0" borderId="1" xfId="1" applyFont="1" applyFill="1" applyBorder="1" applyAlignment="1">
      <alignment vertical="center" readingOrder="1"/>
    </xf>
    <xf numFmtId="43" fontId="2" fillId="0" borderId="4" xfId="1" applyFont="1" applyFill="1" applyBorder="1" applyAlignment="1">
      <alignment horizontal="right" vertical="center" readingOrder="1"/>
    </xf>
    <xf numFmtId="2" fontId="2" fillId="0" borderId="1" xfId="1" applyNumberFormat="1" applyFont="1" applyFill="1" applyBorder="1" applyAlignment="1">
      <alignment horizontal="center" vertical="center"/>
    </xf>
    <xf numFmtId="2" fontId="2" fillId="0" borderId="5" xfId="1" applyNumberFormat="1" applyFont="1" applyFill="1" applyBorder="1" applyAlignment="1">
      <alignment horizontal="center" vertical="center"/>
    </xf>
    <xf numFmtId="43" fontId="2" fillId="0" borderId="3" xfId="1" applyFont="1" applyFill="1" applyBorder="1" applyAlignment="1">
      <alignment horizontal="right"/>
    </xf>
    <xf numFmtId="2" fontId="2" fillId="0" borderId="1" xfId="1" applyNumberFormat="1" applyFont="1" applyFill="1" applyBorder="1" applyAlignment="1">
      <alignment horizontal="center"/>
    </xf>
    <xf numFmtId="2" fontId="2" fillId="0" borderId="2" xfId="1" applyNumberFormat="1" applyFont="1" applyFill="1" applyBorder="1" applyAlignment="1">
      <alignment horizontal="center"/>
    </xf>
    <xf numFmtId="43" fontId="2" fillId="0" borderId="4" xfId="1" applyFont="1" applyFill="1" applyBorder="1" applyAlignment="1">
      <alignment horizontal="right" vertical="center"/>
    </xf>
    <xf numFmtId="1" fontId="2" fillId="0" borderId="1" xfId="0" applyNumberFormat="1" applyFont="1" applyFill="1" applyBorder="1" applyAlignment="1">
      <alignment horizontal="center"/>
    </xf>
    <xf numFmtId="43" fontId="3" fillId="0" borderId="0" xfId="0" applyNumberFormat="1" applyFont="1" applyFill="1"/>
    <xf numFmtId="0" fontId="6" fillId="0" borderId="8" xfId="0" applyFont="1" applyFill="1" applyBorder="1" applyAlignment="1">
      <alignment vertical="center" wrapText="1"/>
    </xf>
    <xf numFmtId="4" fontId="6" fillId="0" borderId="9" xfId="0" applyNumberFormat="1" applyFont="1" applyFill="1" applyBorder="1" applyAlignment="1">
      <alignment horizontal="right" vertical="center" wrapText="1"/>
    </xf>
    <xf numFmtId="2" fontId="6" fillId="0" borderId="9" xfId="0" applyNumberFormat="1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readingOrder="1"/>
    </xf>
    <xf numFmtId="43" fontId="2" fillId="0" borderId="4" xfId="1" applyFont="1" applyFill="1" applyBorder="1" applyAlignment="1">
      <alignment horizontal="right" readingOrder="1"/>
    </xf>
    <xf numFmtId="43" fontId="2" fillId="0" borderId="2" xfId="1" applyFont="1" applyFill="1" applyBorder="1" applyAlignment="1">
      <alignment readingOrder="1"/>
    </xf>
    <xf numFmtId="0" fontId="3" fillId="0" borderId="10" xfId="0" applyFont="1" applyFill="1" applyBorder="1"/>
    <xf numFmtId="4" fontId="3" fillId="0" borderId="0" xfId="0" applyNumberFormat="1" applyFont="1" applyFill="1" applyAlignment="1">
      <alignment horizontal="right"/>
    </xf>
    <xf numFmtId="0" fontId="7" fillId="0" borderId="0" xfId="0" applyFont="1" applyFill="1" applyAlignment="1"/>
    <xf numFmtId="0" fontId="4" fillId="0" borderId="1" xfId="0" applyFont="1" applyFill="1" applyBorder="1" applyAlignment="1">
      <alignment horizontal="left" indent="1"/>
    </xf>
    <xf numFmtId="187" fontId="4" fillId="0" borderId="1" xfId="1" applyNumberFormat="1" applyFont="1" applyFill="1" applyBorder="1" applyAlignment="1">
      <alignment horizontal="right"/>
    </xf>
    <xf numFmtId="187" fontId="4" fillId="0" borderId="2" xfId="1" applyNumberFormat="1" applyFont="1" applyFill="1" applyBorder="1" applyAlignment="1">
      <alignment horizontal="right"/>
    </xf>
    <xf numFmtId="187" fontId="4" fillId="0" borderId="4" xfId="1" applyNumberFormat="1" applyFont="1" applyFill="1" applyBorder="1" applyAlignment="1">
      <alignment horizontal="right"/>
    </xf>
    <xf numFmtId="4" fontId="4" fillId="0" borderId="1" xfId="1" applyNumberFormat="1" applyFont="1" applyFill="1" applyBorder="1" applyAlignment="1">
      <alignment horizontal="center"/>
    </xf>
    <xf numFmtId="4" fontId="4" fillId="0" borderId="5" xfId="1" applyNumberFormat="1" applyFont="1" applyFill="1" applyBorder="1" applyAlignment="1">
      <alignment horizontal="center"/>
    </xf>
    <xf numFmtId="187" fontId="2" fillId="0" borderId="3" xfId="1" applyNumberFormat="1" applyFont="1" applyFill="1" applyBorder="1" applyAlignment="1">
      <alignment horizontal="right"/>
    </xf>
    <xf numFmtId="2" fontId="4" fillId="0" borderId="1" xfId="1" applyNumberFormat="1" applyFont="1" applyFill="1" applyBorder="1" applyAlignment="1">
      <alignment horizontal="center"/>
    </xf>
    <xf numFmtId="2" fontId="4" fillId="0" borderId="2" xfId="1" applyNumberFormat="1" applyFont="1" applyFill="1" applyBorder="1" applyAlignment="1">
      <alignment horizontal="center"/>
    </xf>
    <xf numFmtId="187" fontId="4" fillId="0" borderId="4" xfId="1" applyNumberFormat="1" applyFont="1" applyFill="1" applyBorder="1" applyAlignment="1">
      <alignment horizontal="right" vertical="center"/>
    </xf>
    <xf numFmtId="43" fontId="2" fillId="0" borderId="1" xfId="0" applyNumberFormat="1" applyFont="1" applyFill="1" applyBorder="1"/>
    <xf numFmtId="0" fontId="8" fillId="0" borderId="0" xfId="0" applyFont="1" applyFill="1" applyAlignment="1"/>
    <xf numFmtId="0" fontId="4" fillId="0" borderId="1" xfId="0" applyFont="1" applyFill="1" applyBorder="1" applyAlignment="1">
      <alignment horizontal="left" vertical="center" indent="2"/>
    </xf>
    <xf numFmtId="187" fontId="4" fillId="0" borderId="3" xfId="1" applyNumberFormat="1" applyFont="1" applyFill="1" applyBorder="1" applyAlignment="1">
      <alignment horizontal="right"/>
    </xf>
    <xf numFmtId="4" fontId="4" fillId="0" borderId="2" xfId="1" applyNumberFormat="1" applyFont="1" applyFill="1" applyBorder="1" applyAlignment="1">
      <alignment horizontal="center"/>
    </xf>
    <xf numFmtId="0" fontId="4" fillId="0" borderId="1" xfId="0" applyFont="1" applyFill="1" applyBorder="1"/>
    <xf numFmtId="0" fontId="9" fillId="0" borderId="0" xfId="0" applyFont="1" applyFill="1"/>
    <xf numFmtId="0" fontId="2" fillId="0" borderId="1" xfId="0" applyFont="1" applyFill="1" applyBorder="1" applyAlignment="1">
      <alignment horizontal="left" vertical="center" indent="3"/>
    </xf>
    <xf numFmtId="187" fontId="2" fillId="0" borderId="1" xfId="1" applyNumberFormat="1" applyFont="1" applyFill="1" applyBorder="1" applyAlignment="1">
      <alignment horizontal="right"/>
    </xf>
    <xf numFmtId="187" fontId="2" fillId="0" borderId="2" xfId="1" applyNumberFormat="1" applyFont="1" applyFill="1" applyBorder="1" applyAlignment="1">
      <alignment horizontal="right"/>
    </xf>
    <xf numFmtId="187" fontId="2" fillId="0" borderId="4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/>
    </xf>
    <xf numFmtId="4" fontId="2" fillId="0" borderId="5" xfId="1" applyNumberFormat="1" applyFont="1" applyFill="1" applyBorder="1" applyAlignment="1">
      <alignment horizontal="center"/>
    </xf>
    <xf numFmtId="4" fontId="2" fillId="0" borderId="2" xfId="1" applyNumberFormat="1" applyFont="1" applyFill="1" applyBorder="1" applyAlignment="1">
      <alignment horizontal="center"/>
    </xf>
    <xf numFmtId="187" fontId="2" fillId="0" borderId="4" xfId="1" applyNumberFormat="1" applyFont="1" applyFill="1" applyBorder="1" applyAlignment="1">
      <alignment horizontal="right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43" fontId="2" fillId="0" borderId="1" xfId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43" fontId="4" fillId="0" borderId="1" xfId="1" applyFont="1" applyFill="1" applyBorder="1" applyAlignment="1">
      <alignment horizontal="right"/>
    </xf>
    <xf numFmtId="0" fontId="2" fillId="0" borderId="2" xfId="0" applyFont="1" applyFill="1" applyBorder="1" applyAlignment="1">
      <alignment horizontal="left" vertical="center" indent="2"/>
    </xf>
    <xf numFmtId="187" fontId="2" fillId="0" borderId="11" xfId="1" applyNumberFormat="1" applyFont="1" applyFill="1" applyBorder="1" applyAlignment="1">
      <alignment horizontal="right"/>
    </xf>
    <xf numFmtId="43" fontId="2" fillId="0" borderId="11" xfId="1" applyNumberFormat="1" applyFont="1" applyFill="1" applyBorder="1" applyAlignment="1">
      <alignment horizontal="right"/>
    </xf>
    <xf numFmtId="187" fontId="2" fillId="0" borderId="12" xfId="1" applyNumberFormat="1" applyFont="1" applyFill="1" applyBorder="1" applyAlignment="1">
      <alignment horizontal="right"/>
    </xf>
    <xf numFmtId="2" fontId="2" fillId="0" borderId="11" xfId="1" applyNumberFormat="1" applyFont="1" applyFill="1" applyBorder="1" applyAlignment="1">
      <alignment horizontal="center"/>
    </xf>
    <xf numFmtId="2" fontId="2" fillId="0" borderId="13" xfId="1" applyNumberFormat="1" applyFont="1" applyFill="1" applyBorder="1" applyAlignment="1">
      <alignment horizontal="center"/>
    </xf>
    <xf numFmtId="4" fontId="2" fillId="0" borderId="3" xfId="1" applyNumberFormat="1" applyFont="1" applyFill="1" applyBorder="1" applyAlignment="1">
      <alignment horizontal="right"/>
    </xf>
    <xf numFmtId="43" fontId="2" fillId="0" borderId="4" xfId="1" applyFont="1" applyFill="1" applyBorder="1" applyAlignment="1">
      <alignment horizontal="right" vertical="center" wrapText="1"/>
    </xf>
    <xf numFmtId="0" fontId="8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top" wrapText="1" readingOrder="1"/>
    </xf>
    <xf numFmtId="43" fontId="2" fillId="0" borderId="1" xfId="0" applyNumberFormat="1" applyFont="1" applyFill="1" applyBorder="1" applyAlignment="1">
      <alignment horizontal="right" vertical="top" wrapText="1" readingOrder="1"/>
    </xf>
    <xf numFmtId="0" fontId="2" fillId="0" borderId="2" xfId="0" applyFont="1" applyFill="1" applyBorder="1" applyAlignment="1">
      <alignment horizontal="right" vertical="top" wrapText="1" readingOrder="1"/>
    </xf>
    <xf numFmtId="4" fontId="2" fillId="0" borderId="4" xfId="0" applyNumberFormat="1" applyFont="1" applyFill="1" applyBorder="1" applyAlignment="1">
      <alignment horizontal="right" vertical="top" wrapText="1" readingOrder="1"/>
    </xf>
    <xf numFmtId="0" fontId="8" fillId="0" borderId="0" xfId="0" applyFont="1" applyFill="1" applyAlignment="1">
      <alignment horizontal="center"/>
    </xf>
    <xf numFmtId="0" fontId="5" fillId="0" borderId="0" xfId="0" applyFont="1" applyFill="1" applyBorder="1"/>
    <xf numFmtId="0" fontId="4" fillId="0" borderId="11" xfId="0" applyFont="1" applyFill="1" applyBorder="1" applyAlignment="1">
      <alignment horizontal="left"/>
    </xf>
    <xf numFmtId="4" fontId="4" fillId="0" borderId="11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left"/>
    </xf>
    <xf numFmtId="0" fontId="8" fillId="0" borderId="0" xfId="0" applyFont="1" applyFill="1"/>
    <xf numFmtId="0" fontId="2" fillId="0" borderId="1" xfId="0" applyFont="1" applyFill="1" applyBorder="1" applyAlignment="1">
      <alignment horizontal="center" vertical="center"/>
    </xf>
    <xf numFmtId="187" fontId="2" fillId="0" borderId="1" xfId="1" applyNumberFormat="1" applyFont="1" applyFill="1" applyBorder="1" applyAlignment="1">
      <alignment horizontal="right" vertical="center" wrapText="1" readingOrder="1"/>
    </xf>
    <xf numFmtId="2" fontId="2" fillId="0" borderId="1" xfId="1" applyNumberFormat="1" applyFont="1" applyFill="1" applyBorder="1" applyAlignment="1">
      <alignment horizontal="right" vertical="center" wrapText="1" readingOrder="1"/>
    </xf>
    <xf numFmtId="187" fontId="2" fillId="0" borderId="2" xfId="1" applyNumberFormat="1" applyFont="1" applyFill="1" applyBorder="1" applyAlignment="1">
      <alignment horizontal="right" vertical="center" wrapText="1" readingOrder="1"/>
    </xf>
    <xf numFmtId="187" fontId="2" fillId="0" borderId="4" xfId="1" applyNumberFormat="1" applyFont="1" applyFill="1" applyBorder="1" applyAlignment="1">
      <alignment horizontal="right" vertical="center" wrapText="1" readingOrder="1"/>
    </xf>
    <xf numFmtId="43" fontId="2" fillId="0" borderId="1" xfId="1" applyFont="1" applyFill="1" applyBorder="1" applyAlignment="1">
      <alignment horizontal="center" vertical="center"/>
    </xf>
    <xf numFmtId="43" fontId="2" fillId="0" borderId="5" xfId="1" applyFont="1" applyFill="1" applyBorder="1" applyAlignment="1">
      <alignment horizontal="center" vertical="center"/>
    </xf>
    <xf numFmtId="187" fontId="2" fillId="0" borderId="3" xfId="1" applyNumberFormat="1" applyFont="1" applyFill="1" applyBorder="1" applyAlignment="1">
      <alignment horizontal="right" vertical="center"/>
    </xf>
    <xf numFmtId="2" fontId="2" fillId="0" borderId="2" xfId="1" applyNumberFormat="1" applyFont="1" applyFill="1" applyBorder="1" applyAlignment="1">
      <alignment horizontal="center" vertical="center"/>
    </xf>
    <xf numFmtId="187" fontId="2" fillId="0" borderId="4" xfId="1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center" vertical="center"/>
    </xf>
    <xf numFmtId="43" fontId="2" fillId="0" borderId="1" xfId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Font="1" applyFill="1" applyBorder="1" applyAlignment="1">
      <alignment horizontal="right" vertical="top" wrapText="1" readingOrder="1"/>
    </xf>
    <xf numFmtId="2" fontId="2" fillId="0" borderId="0" xfId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Alignment="1">
      <alignment horizontal="center"/>
    </xf>
    <xf numFmtId="10" fontId="2" fillId="0" borderId="0" xfId="2" applyNumberFormat="1" applyFont="1" applyFill="1" applyAlignment="1">
      <alignment horizontal="center"/>
    </xf>
    <xf numFmtId="43" fontId="2" fillId="0" borderId="0" xfId="1" applyFont="1" applyFill="1" applyBorder="1" applyAlignment="1">
      <alignment horizontal="center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top" wrapText="1" readingOrder="1"/>
    </xf>
    <xf numFmtId="4" fontId="10" fillId="0" borderId="1" xfId="0" applyNumberFormat="1" applyFont="1" applyFill="1" applyBorder="1" applyAlignment="1">
      <alignment horizontal="right" vertical="top" wrapText="1" readingOrder="1"/>
    </xf>
    <xf numFmtId="187" fontId="2" fillId="0" borderId="1" xfId="1" applyNumberFormat="1" applyFont="1" applyFill="1" applyBorder="1" applyAlignment="1">
      <alignment horizontal="center"/>
    </xf>
    <xf numFmtId="10" fontId="2" fillId="0" borderId="1" xfId="2" applyNumberFormat="1" applyFont="1" applyFill="1" applyBorder="1" applyAlignment="1">
      <alignment horizontal="center"/>
    </xf>
    <xf numFmtId="43" fontId="2" fillId="0" borderId="1" xfId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/>
    </xf>
    <xf numFmtId="2" fontId="11" fillId="0" borderId="5" xfId="1" applyNumberFormat="1" applyFont="1" applyFill="1" applyBorder="1" applyAlignment="1">
      <alignment horizontal="center" vertical="center"/>
    </xf>
    <xf numFmtId="2" fontId="11" fillId="0" borderId="2" xfId="1" applyNumberFormat="1" applyFont="1" applyFill="1" applyBorder="1" applyAlignment="1">
      <alignment horizontal="center"/>
    </xf>
    <xf numFmtId="2" fontId="3" fillId="0" borderId="0" xfId="0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43" fontId="2" fillId="0" borderId="1" xfId="1" applyFont="1" applyFill="1" applyBorder="1" applyAlignment="1">
      <alignment horizontal="right" vertical="top" wrapText="1" readingOrder="1"/>
    </xf>
    <xf numFmtId="187" fontId="11" fillId="0" borderId="1" xfId="1" applyNumberFormat="1" applyFont="1" applyFill="1" applyBorder="1" applyAlignment="1">
      <alignment horizontal="center"/>
    </xf>
    <xf numFmtId="4" fontId="11" fillId="0" borderId="1" xfId="1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/>
    <xf numFmtId="0" fontId="2" fillId="0" borderId="0" xfId="0" applyFont="1" applyFill="1" applyBorder="1" applyAlignment="1">
      <alignment wrapText="1"/>
    </xf>
    <xf numFmtId="2" fontId="2" fillId="0" borderId="0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right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2" fontId="3" fillId="0" borderId="0" xfId="0" applyNumberFormat="1" applyFont="1" applyFill="1" applyAlignment="1">
      <alignment horizontal="right"/>
    </xf>
    <xf numFmtId="0" fontId="12" fillId="0" borderId="8" xfId="0" applyFont="1" applyBorder="1" applyAlignment="1">
      <alignment vertical="center" wrapText="1"/>
    </xf>
    <xf numFmtId="43" fontId="12" fillId="0" borderId="9" xfId="1" applyFont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right"/>
    </xf>
    <xf numFmtId="43" fontId="14" fillId="0" borderId="9" xfId="0" applyNumberFormat="1" applyFont="1" applyBorder="1" applyAlignment="1">
      <alignment horizontal="center" vertical="center" wrapText="1"/>
    </xf>
    <xf numFmtId="4" fontId="12" fillId="0" borderId="9" xfId="0" applyNumberFormat="1" applyFont="1" applyBorder="1" applyAlignment="1">
      <alignment horizontal="center" vertical="center" wrapText="1"/>
    </xf>
    <xf numFmtId="43" fontId="14" fillId="0" borderId="9" xfId="1" applyFont="1" applyBorder="1" applyAlignment="1">
      <alignment horizontal="center" vertical="center" wrapText="1"/>
    </xf>
    <xf numFmtId="43" fontId="2" fillId="0" borderId="3" xfId="1" applyFont="1" applyFill="1" applyBorder="1" applyAlignment="1">
      <alignment readingOrder="1"/>
    </xf>
    <xf numFmtId="2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43" fontId="3" fillId="0" borderId="0" xfId="1" applyFont="1" applyFill="1" applyBorder="1" applyAlignment="1">
      <alignment horizontal="right"/>
    </xf>
    <xf numFmtId="43" fontId="3" fillId="0" borderId="0" xfId="1" applyFont="1" applyFill="1" applyBorder="1" applyAlignment="1">
      <alignment horizontal="center"/>
    </xf>
    <xf numFmtId="0" fontId="15" fillId="0" borderId="8" xfId="0" applyFont="1" applyBorder="1" applyAlignment="1">
      <alignment vertical="center" wrapText="1"/>
    </xf>
    <xf numFmtId="187" fontId="15" fillId="0" borderId="9" xfId="1" applyNumberFormat="1" applyFont="1" applyBorder="1" applyAlignment="1">
      <alignment horizontal="right" vertical="center"/>
    </xf>
    <xf numFmtId="187" fontId="15" fillId="0" borderId="9" xfId="0" applyNumberFormat="1" applyFont="1" applyBorder="1" applyAlignment="1">
      <alignment horizontal="right" vertical="center"/>
    </xf>
    <xf numFmtId="4" fontId="15" fillId="0" borderId="9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187" fontId="5" fillId="0" borderId="9" xfId="1" applyNumberFormat="1" applyFont="1" applyBorder="1" applyAlignment="1">
      <alignment horizontal="right" vertical="center"/>
    </xf>
    <xf numFmtId="4" fontId="5" fillId="0" borderId="9" xfId="0" applyNumberFormat="1" applyFont="1" applyBorder="1" applyAlignment="1">
      <alignment horizontal="center" vertical="center" wrapText="1"/>
    </xf>
    <xf numFmtId="187" fontId="5" fillId="0" borderId="9" xfId="0" applyNumberFormat="1" applyFont="1" applyBorder="1" applyAlignment="1">
      <alignment horizontal="right" vertical="center"/>
    </xf>
    <xf numFmtId="4" fontId="12" fillId="0" borderId="8" xfId="0" applyNumberFormat="1" applyFont="1" applyBorder="1" applyAlignment="1">
      <alignment horizontal="center" vertical="center" wrapText="1"/>
    </xf>
    <xf numFmtId="2" fontId="12" fillId="0" borderId="9" xfId="0" applyNumberFormat="1" applyFont="1" applyBorder="1" applyAlignment="1">
      <alignment horizontal="center" vertical="center" wrapText="1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57"/>
  <sheetViews>
    <sheetView tabSelected="1" zoomScaleNormal="100" workbookViewId="0">
      <selection activeCell="B31" sqref="B31"/>
    </sheetView>
  </sheetViews>
  <sheetFormatPr defaultRowHeight="21" x14ac:dyDescent="0.35"/>
  <cols>
    <col min="1" max="1" width="17.5" style="2" customWidth="1"/>
    <col min="2" max="3" width="11.625" style="154" customWidth="1"/>
    <col min="4" max="5" width="11.75" style="154" customWidth="1"/>
    <col min="6" max="6" width="11.75" style="128" customWidth="1"/>
    <col min="7" max="8" width="11.75" style="1" customWidth="1"/>
    <col min="9" max="10" width="10.25" style="1" customWidth="1"/>
    <col min="11" max="11" width="7.875" style="1" customWidth="1"/>
    <col min="12" max="12" width="7.375" style="2" customWidth="1"/>
    <col min="13" max="13" width="9" style="3" bestFit="1" customWidth="1"/>
    <col min="14" max="15" width="5.625" style="2" customWidth="1"/>
    <col min="16" max="16" width="6.125" style="2" customWidth="1"/>
    <col min="17" max="17" width="9.125" style="2" bestFit="1" customWidth="1"/>
    <col min="18" max="18" width="10" style="2" bestFit="1" customWidth="1"/>
    <col min="19" max="19" width="9.75" style="2" bestFit="1" customWidth="1"/>
    <col min="20" max="21" width="9.125" style="2" bestFit="1" customWidth="1"/>
    <col min="22" max="22" width="9.75" style="2" bestFit="1" customWidth="1"/>
    <col min="23" max="24" width="9.125" style="2" bestFit="1" customWidth="1"/>
    <col min="25" max="16384" width="9" style="2"/>
  </cols>
  <sheetData>
    <row r="1" spans="1:24" x14ac:dyDescent="0.35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24" ht="21.75" thickBot="1" x14ac:dyDescent="0.4">
      <c r="A2" s="7"/>
      <c r="B2" s="8"/>
      <c r="C2" s="8"/>
      <c r="D2" s="8"/>
      <c r="E2" s="8"/>
      <c r="F2" s="9"/>
      <c r="L2" s="10"/>
      <c r="M2" s="11" t="s">
        <v>6</v>
      </c>
    </row>
    <row r="3" spans="1:24" s="22" customFormat="1" ht="56.25" x14ac:dyDescent="0.3">
      <c r="A3" s="12" t="s">
        <v>0</v>
      </c>
      <c r="B3" s="13" t="s">
        <v>7</v>
      </c>
      <c r="C3" s="13" t="s">
        <v>8</v>
      </c>
      <c r="D3" s="14" t="s">
        <v>9</v>
      </c>
      <c r="E3" s="15" t="s">
        <v>1</v>
      </c>
      <c r="F3" s="16" t="s">
        <v>10</v>
      </c>
      <c r="G3" s="16" t="s">
        <v>11</v>
      </c>
      <c r="H3" s="17" t="s">
        <v>12</v>
      </c>
      <c r="I3" s="18" t="s">
        <v>13</v>
      </c>
      <c r="J3" s="16" t="s">
        <v>14</v>
      </c>
      <c r="K3" s="16" t="s">
        <v>11</v>
      </c>
      <c r="L3" s="19" t="s">
        <v>12</v>
      </c>
      <c r="M3" s="20" t="s">
        <v>15</v>
      </c>
      <c r="N3" s="21" t="s">
        <v>16</v>
      </c>
      <c r="O3" s="21" t="s">
        <v>17</v>
      </c>
      <c r="Q3" s="23" t="s">
        <v>0</v>
      </c>
      <c r="R3" s="23" t="s">
        <v>7</v>
      </c>
      <c r="S3" s="23" t="s">
        <v>18</v>
      </c>
      <c r="T3" s="23" t="s">
        <v>19</v>
      </c>
      <c r="U3" s="24" t="s">
        <v>20</v>
      </c>
      <c r="V3" s="24" t="s">
        <v>21</v>
      </c>
      <c r="W3" s="24" t="s">
        <v>22</v>
      </c>
      <c r="X3" s="24" t="s">
        <v>20</v>
      </c>
    </row>
    <row r="4" spans="1:24" ht="38.25" thickBot="1" x14ac:dyDescent="0.35">
      <c r="A4" s="25" t="s">
        <v>23</v>
      </c>
      <c r="B4" s="2"/>
      <c r="C4" s="2"/>
      <c r="D4" s="2"/>
      <c r="E4" s="2"/>
      <c r="F4" s="2"/>
      <c r="G4" s="2"/>
      <c r="H4" s="2"/>
      <c r="I4" s="2"/>
      <c r="J4" s="2"/>
      <c r="K4" s="2"/>
      <c r="M4" s="2"/>
      <c r="Q4" s="26"/>
      <c r="R4" s="26"/>
      <c r="S4" s="26"/>
      <c r="T4" s="26"/>
      <c r="U4" s="27" t="s">
        <v>24</v>
      </c>
      <c r="V4" s="27" t="s">
        <v>25</v>
      </c>
      <c r="W4" s="27" t="s">
        <v>26</v>
      </c>
      <c r="X4" s="27" t="s">
        <v>27</v>
      </c>
    </row>
    <row r="5" spans="1:24" ht="21.75" thickBot="1" x14ac:dyDescent="0.4">
      <c r="A5" s="28" t="s">
        <v>2</v>
      </c>
      <c r="B5" s="29">
        <f>+B6+B7</f>
        <v>23377.21</v>
      </c>
      <c r="C5" s="29">
        <f>+C6+C7</f>
        <v>0</v>
      </c>
      <c r="D5" s="29">
        <f>+D6+D7</f>
        <v>2359.8200000000002</v>
      </c>
      <c r="E5" s="30">
        <f>+E6+E7</f>
        <v>18344.099999999999</v>
      </c>
      <c r="F5" s="31">
        <f>+E5*100/B5</f>
        <v>78.470014171922131</v>
      </c>
      <c r="G5" s="31">
        <v>72</v>
      </c>
      <c r="H5" s="32">
        <f>+F5-G5</f>
        <v>6.4700141719221307</v>
      </c>
      <c r="I5" s="33">
        <f>+C5+D5+E5</f>
        <v>20703.919999999998</v>
      </c>
      <c r="J5" s="34">
        <f>+I5*100/B5</f>
        <v>88.564546410799224</v>
      </c>
      <c r="K5" s="34">
        <v>81.739999999999995</v>
      </c>
      <c r="L5" s="35">
        <f>+J5-K5</f>
        <v>6.8245464107992291</v>
      </c>
      <c r="M5" s="36">
        <f>+B5-I5</f>
        <v>2673.2900000000009</v>
      </c>
      <c r="N5" s="37">
        <v>1</v>
      </c>
      <c r="O5" s="37">
        <v>5</v>
      </c>
      <c r="P5" s="38">
        <v>3</v>
      </c>
      <c r="Q5" s="39" t="s">
        <v>2</v>
      </c>
      <c r="R5" s="40">
        <v>21663.922001990002</v>
      </c>
      <c r="S5" s="40">
        <v>15260.44817453</v>
      </c>
      <c r="T5" s="41">
        <f>+S5*100/R5</f>
        <v>70.441761067678357</v>
      </c>
      <c r="U5" s="41" t="e">
        <f>+T5-#REF!</f>
        <v>#REF!</v>
      </c>
      <c r="V5" s="40">
        <v>18069.314644459999</v>
      </c>
      <c r="W5" s="41">
        <f>+V5*100/R5</f>
        <v>83.407402606047924</v>
      </c>
      <c r="X5" s="41" t="e">
        <f>+W5-#REF!</f>
        <v>#REF!</v>
      </c>
    </row>
    <row r="6" spans="1:24" ht="21.75" thickBot="1" x14ac:dyDescent="0.4">
      <c r="A6" s="28" t="s">
        <v>3</v>
      </c>
      <c r="B6" s="42">
        <v>14084.97</v>
      </c>
      <c r="C6" s="42"/>
      <c r="D6" s="42">
        <v>56.11</v>
      </c>
      <c r="E6" s="43">
        <v>12500.38</v>
      </c>
      <c r="F6" s="31">
        <f>+E6*100/B6</f>
        <v>88.749780794705288</v>
      </c>
      <c r="G6" s="31">
        <v>79</v>
      </c>
      <c r="H6" s="32">
        <f>+F6-G6</f>
        <v>9.7497807947052877</v>
      </c>
      <c r="I6" s="33">
        <f>+C6+D6+E6</f>
        <v>12556.49</v>
      </c>
      <c r="J6" s="34">
        <f>+I6*100/B6</f>
        <v>89.148148700352223</v>
      </c>
      <c r="K6" s="34">
        <v>81.760000000000005</v>
      </c>
      <c r="L6" s="35">
        <f>+J6-K6</f>
        <v>7.3881487003522182</v>
      </c>
      <c r="M6" s="36">
        <f>+B6-I6</f>
        <v>1528.4799999999996</v>
      </c>
      <c r="N6" s="37"/>
      <c r="O6" s="37"/>
      <c r="Q6" s="39" t="s">
        <v>3</v>
      </c>
      <c r="R6" s="40">
        <v>12452.7945703</v>
      </c>
      <c r="S6" s="40">
        <v>10580.839074699999</v>
      </c>
      <c r="T6" s="41">
        <f>+S6*100/R6</f>
        <v>84.967587114424688</v>
      </c>
      <c r="U6" s="41" t="e">
        <f>+T6-#REF!</f>
        <v>#REF!</v>
      </c>
      <c r="V6" s="40">
        <v>10614.976114039999</v>
      </c>
      <c r="W6" s="41">
        <f>+V6*100/R6</f>
        <v>85.241718668970805</v>
      </c>
      <c r="X6" s="41" t="e">
        <f>+W6-#REF!</f>
        <v>#REF!</v>
      </c>
    </row>
    <row r="7" spans="1:24" ht="21.75" thickBot="1" x14ac:dyDescent="0.4">
      <c r="A7" s="28" t="s">
        <v>4</v>
      </c>
      <c r="B7" s="42">
        <v>9292.24</v>
      </c>
      <c r="C7" s="42">
        <v>0</v>
      </c>
      <c r="D7" s="44">
        <v>2303.71</v>
      </c>
      <c r="E7" s="43">
        <v>5843.72</v>
      </c>
      <c r="F7" s="31">
        <f>+E7*100/B7</f>
        <v>62.888173357554258</v>
      </c>
      <c r="G7" s="31">
        <v>46</v>
      </c>
      <c r="H7" s="32">
        <f>+F7-G7</f>
        <v>16.888173357554258</v>
      </c>
      <c r="I7" s="33">
        <f>+C7+D7+E7</f>
        <v>8147.43</v>
      </c>
      <c r="J7" s="34">
        <f>+I7*100/B7</f>
        <v>87.679935085619832</v>
      </c>
      <c r="K7" s="34">
        <v>81.650000000000006</v>
      </c>
      <c r="L7" s="35">
        <f>+J7-K7</f>
        <v>6.0299350856198259</v>
      </c>
      <c r="M7" s="36">
        <f>+B7-I7</f>
        <v>1144.8099999999995</v>
      </c>
      <c r="N7" s="37">
        <v>1</v>
      </c>
      <c r="O7" s="37">
        <v>8</v>
      </c>
      <c r="P7" s="2">
        <v>13</v>
      </c>
      <c r="Q7" s="39" t="s">
        <v>4</v>
      </c>
      <c r="R7" s="40">
        <v>9211.1274316899999</v>
      </c>
      <c r="S7" s="40">
        <v>4679.6090998299996</v>
      </c>
      <c r="T7" s="41">
        <f>+S7*100/R7</f>
        <v>50.803868848130939</v>
      </c>
      <c r="U7" s="41" t="e">
        <f>+T7-#REF!</f>
        <v>#REF!</v>
      </c>
      <c r="V7" s="40">
        <v>7454.3385304200001</v>
      </c>
      <c r="W7" s="41">
        <f>+V7*100/R7</f>
        <v>80.927536674544996</v>
      </c>
      <c r="X7" s="41" t="e">
        <f>+W7-#REF!</f>
        <v>#REF!</v>
      </c>
    </row>
    <row r="8" spans="1:24" s="47" customFormat="1" ht="21" customHeight="1" x14ac:dyDescent="0.35">
      <c r="A8" s="25" t="s">
        <v>28</v>
      </c>
      <c r="B8" s="2"/>
      <c r="C8" s="2"/>
      <c r="D8" s="2"/>
      <c r="E8" s="45"/>
      <c r="F8" s="2"/>
      <c r="G8" s="2"/>
      <c r="H8" s="2"/>
      <c r="I8" s="46"/>
      <c r="J8" s="2"/>
      <c r="K8" s="2"/>
      <c r="L8" s="2"/>
      <c r="M8" s="2"/>
      <c r="N8" s="1"/>
      <c r="O8" s="1"/>
    </row>
    <row r="9" spans="1:24" s="59" customFormat="1" x14ac:dyDescent="0.35">
      <c r="A9" s="48" t="s">
        <v>2</v>
      </c>
      <c r="B9" s="49">
        <f>+B10+B14</f>
        <v>2677155788.9299998</v>
      </c>
      <c r="C9" s="49">
        <f>+C10+C14</f>
        <v>13886781.620000001</v>
      </c>
      <c r="D9" s="50">
        <f>+D10+D14</f>
        <v>200194575.33000001</v>
      </c>
      <c r="E9" s="51">
        <f>+E10+E14</f>
        <v>2222079099.6399999</v>
      </c>
      <c r="F9" s="52">
        <f t="shared" ref="F9:F14" si="0">+E9*100/B9</f>
        <v>83.001486459184207</v>
      </c>
      <c r="G9" s="52"/>
      <c r="H9" s="53"/>
      <c r="I9" s="54">
        <f t="shared" ref="I9:I14" si="1">+C9+D9+E9</f>
        <v>2436160456.5899997</v>
      </c>
      <c r="J9" s="55">
        <f t="shared" ref="J9:J14" si="2">+I9*100/B9</f>
        <v>90.99808336382543</v>
      </c>
      <c r="K9" s="55"/>
      <c r="L9" s="56"/>
      <c r="M9" s="57">
        <f t="shared" ref="M9:M14" si="3">+B9-I9</f>
        <v>240995332.34000015</v>
      </c>
      <c r="N9" s="58"/>
      <c r="O9" s="58"/>
    </row>
    <row r="10" spans="1:24" s="64" customFormat="1" x14ac:dyDescent="0.35">
      <c r="A10" s="60" t="s">
        <v>29</v>
      </c>
      <c r="B10" s="49">
        <f>+B11+B12+B13</f>
        <v>2339604262.29</v>
      </c>
      <c r="C10" s="49">
        <f>+C11+C12+C13</f>
        <v>0</v>
      </c>
      <c r="D10" s="49">
        <f>+D11+D12+D13</f>
        <v>200194575.33000001</v>
      </c>
      <c r="E10" s="51">
        <f>+E11+E12+E13</f>
        <v>1907553855.29</v>
      </c>
      <c r="F10" s="52">
        <f t="shared" si="0"/>
        <v>81.533184309678518</v>
      </c>
      <c r="G10" s="52"/>
      <c r="H10" s="53"/>
      <c r="I10" s="61">
        <f t="shared" si="1"/>
        <v>2107748430.6199999</v>
      </c>
      <c r="J10" s="52">
        <f t="shared" si="2"/>
        <v>90.089955151515241</v>
      </c>
      <c r="K10" s="52"/>
      <c r="L10" s="62"/>
      <c r="M10" s="57">
        <f t="shared" si="3"/>
        <v>231855831.67000008</v>
      </c>
      <c r="N10" s="63"/>
      <c r="O10" s="63"/>
    </row>
    <row r="11" spans="1:24" x14ac:dyDescent="0.35">
      <c r="A11" s="65" t="s">
        <v>30</v>
      </c>
      <c r="B11" s="66">
        <v>25884492.32</v>
      </c>
      <c r="C11" s="66">
        <v>0</v>
      </c>
      <c r="D11" s="67">
        <v>0</v>
      </c>
      <c r="E11" s="68">
        <v>24020888.32</v>
      </c>
      <c r="F11" s="69">
        <f t="shared" si="0"/>
        <v>92.800306929102632</v>
      </c>
      <c r="G11" s="69"/>
      <c r="H11" s="70"/>
      <c r="I11" s="54">
        <f t="shared" si="1"/>
        <v>24020888.32</v>
      </c>
      <c r="J11" s="69">
        <f t="shared" si="2"/>
        <v>92.800306929102632</v>
      </c>
      <c r="K11" s="69"/>
      <c r="L11" s="71"/>
      <c r="M11" s="72">
        <f t="shared" si="3"/>
        <v>1863604</v>
      </c>
      <c r="N11" s="73"/>
      <c r="O11" s="73"/>
      <c r="R11" s="74" t="s">
        <v>31</v>
      </c>
      <c r="S11" s="73" t="s">
        <v>32</v>
      </c>
      <c r="T11" s="73" t="s">
        <v>33</v>
      </c>
    </row>
    <row r="12" spans="1:24" x14ac:dyDescent="0.35">
      <c r="A12" s="65" t="s">
        <v>34</v>
      </c>
      <c r="B12" s="66">
        <v>1648116499.97</v>
      </c>
      <c r="C12" s="66">
        <v>0</v>
      </c>
      <c r="D12" s="67">
        <v>1059233.3999999999</v>
      </c>
      <c r="E12" s="68">
        <v>1572003096.1800001</v>
      </c>
      <c r="F12" s="69">
        <f t="shared" si="0"/>
        <v>95.381794685546467</v>
      </c>
      <c r="G12" s="69"/>
      <c r="H12" s="70"/>
      <c r="I12" s="54">
        <f t="shared" si="1"/>
        <v>1573062329.5800002</v>
      </c>
      <c r="J12" s="69">
        <f t="shared" si="2"/>
        <v>95.446064013595773</v>
      </c>
      <c r="K12" s="69"/>
      <c r="L12" s="71"/>
      <c r="M12" s="72">
        <f t="shared" si="3"/>
        <v>75054170.389999866</v>
      </c>
      <c r="N12" s="73"/>
      <c r="O12" s="73"/>
      <c r="R12" s="74">
        <v>63</v>
      </c>
      <c r="S12" s="75">
        <v>25.88</v>
      </c>
      <c r="T12" s="75">
        <v>92.8</v>
      </c>
    </row>
    <row r="13" spans="1:24" x14ac:dyDescent="0.35">
      <c r="A13" s="65" t="s">
        <v>35</v>
      </c>
      <c r="B13" s="66">
        <v>665603270</v>
      </c>
      <c r="C13" s="66">
        <v>0</v>
      </c>
      <c r="D13" s="67">
        <v>199135341.93000001</v>
      </c>
      <c r="E13" s="68">
        <v>311529870.79000002</v>
      </c>
      <c r="F13" s="69">
        <f t="shared" si="0"/>
        <v>46.804137664467909</v>
      </c>
      <c r="G13" s="69"/>
      <c r="H13" s="70"/>
      <c r="I13" s="54">
        <f t="shared" si="1"/>
        <v>510665212.72000003</v>
      </c>
      <c r="J13" s="69">
        <f t="shared" si="2"/>
        <v>76.72216104346964</v>
      </c>
      <c r="K13" s="69"/>
      <c r="L13" s="71"/>
      <c r="M13" s="72">
        <f t="shared" si="3"/>
        <v>154938057.27999997</v>
      </c>
      <c r="N13" s="73"/>
      <c r="O13" s="73"/>
      <c r="R13" s="74">
        <v>64</v>
      </c>
      <c r="S13" s="75">
        <v>1778.64</v>
      </c>
      <c r="T13" s="75">
        <v>95.75</v>
      </c>
    </row>
    <row r="14" spans="1:24" s="64" customFormat="1" x14ac:dyDescent="0.35">
      <c r="A14" s="60" t="s">
        <v>36</v>
      </c>
      <c r="B14" s="49">
        <v>337551526.63999999</v>
      </c>
      <c r="C14" s="49">
        <v>13886781.620000001</v>
      </c>
      <c r="D14" s="50">
        <v>0</v>
      </c>
      <c r="E14" s="51">
        <v>314525244.35000002</v>
      </c>
      <c r="F14" s="52">
        <f t="shared" si="0"/>
        <v>93.178439298081571</v>
      </c>
      <c r="G14" s="52"/>
      <c r="H14" s="53"/>
      <c r="I14" s="61">
        <f t="shared" si="1"/>
        <v>328412025.97000003</v>
      </c>
      <c r="J14" s="55">
        <f t="shared" si="2"/>
        <v>97.292413172893973</v>
      </c>
      <c r="K14" s="55"/>
      <c r="L14" s="56"/>
      <c r="M14" s="57">
        <f t="shared" si="3"/>
        <v>9139500.6699999571</v>
      </c>
      <c r="N14" s="63"/>
      <c r="O14" s="63"/>
      <c r="R14" s="76">
        <v>65</v>
      </c>
      <c r="S14" s="77">
        <v>668.82</v>
      </c>
      <c r="T14" s="77">
        <v>88.71</v>
      </c>
    </row>
    <row r="15" spans="1:24" s="86" customFormat="1" ht="9.75" customHeight="1" x14ac:dyDescent="0.35">
      <c r="A15" s="78"/>
      <c r="B15" s="79"/>
      <c r="C15" s="80"/>
      <c r="D15" s="79"/>
      <c r="E15" s="81"/>
      <c r="F15" s="82"/>
      <c r="G15" s="82"/>
      <c r="H15" s="83"/>
      <c r="I15" s="84"/>
      <c r="J15" s="34"/>
      <c r="K15" s="34"/>
      <c r="L15" s="35"/>
      <c r="M15" s="85"/>
      <c r="N15" s="73"/>
      <c r="O15" s="73"/>
      <c r="R15" s="74"/>
      <c r="S15" s="75"/>
      <c r="T15" s="75"/>
    </row>
    <row r="16" spans="1:24" s="92" customFormat="1" ht="42" hidden="1" customHeight="1" x14ac:dyDescent="0.35">
      <c r="A16" s="87" t="s">
        <v>37</v>
      </c>
      <c r="B16" s="88">
        <v>2183.33</v>
      </c>
      <c r="C16" s="89"/>
      <c r="D16" s="90">
        <v>58.2</v>
      </c>
      <c r="E16" s="91">
        <v>2065.29</v>
      </c>
      <c r="F16" s="31">
        <f>+E16*100/B16</f>
        <v>94.593579532182488</v>
      </c>
      <c r="G16" s="31"/>
      <c r="H16" s="32"/>
      <c r="I16" s="84">
        <f>+C16+D16+E16</f>
        <v>2123.4899999999998</v>
      </c>
      <c r="J16" s="34"/>
      <c r="K16" s="34"/>
      <c r="L16" s="35"/>
      <c r="M16" s="85">
        <f>+B16-I16</f>
        <v>59.840000000000146</v>
      </c>
      <c r="N16" s="74"/>
      <c r="O16" s="74"/>
      <c r="R16" s="74"/>
      <c r="S16" s="75"/>
      <c r="T16" s="75"/>
    </row>
    <row r="17" spans="1:20" s="97" customFormat="1" x14ac:dyDescent="0.35">
      <c r="A17" s="93" t="s">
        <v>38</v>
      </c>
      <c r="B17" s="94"/>
      <c r="C17" s="94"/>
      <c r="D17" s="94"/>
      <c r="E17" s="94"/>
      <c r="F17" s="94"/>
      <c r="G17" s="94"/>
      <c r="H17" s="94"/>
      <c r="I17" s="95"/>
      <c r="J17" s="94"/>
      <c r="K17" s="94"/>
      <c r="L17" s="94"/>
      <c r="M17" s="94"/>
      <c r="N17" s="94"/>
      <c r="O17" s="96"/>
      <c r="R17" s="74" t="s">
        <v>39</v>
      </c>
      <c r="S17" s="75">
        <v>337.55</v>
      </c>
      <c r="T17" s="75">
        <v>90.9</v>
      </c>
    </row>
    <row r="18" spans="1:20" s="108" customFormat="1" ht="25.5" customHeight="1" x14ac:dyDescent="0.2">
      <c r="A18" s="98" t="s">
        <v>40</v>
      </c>
      <c r="B18" s="99">
        <v>2306029809.3499999</v>
      </c>
      <c r="C18" s="100">
        <v>0</v>
      </c>
      <c r="D18" s="101">
        <v>626357591.69999993</v>
      </c>
      <c r="E18" s="102">
        <v>1677550359.8100002</v>
      </c>
      <c r="F18" s="103">
        <f>+E18*100/B18</f>
        <v>72.746256488455842</v>
      </c>
      <c r="G18" s="103"/>
      <c r="H18" s="104"/>
      <c r="I18" s="105">
        <f>+D18+E18</f>
        <v>2303907951.5100002</v>
      </c>
      <c r="J18" s="31">
        <f>+I18*100/B18</f>
        <v>99.907986538968558</v>
      </c>
      <c r="K18" s="31"/>
      <c r="L18" s="106"/>
      <c r="M18" s="107">
        <f>+B18-I18</f>
        <v>2121857.8399996758</v>
      </c>
      <c r="N18" s="98"/>
      <c r="O18" s="98"/>
      <c r="R18" s="98" t="s">
        <v>41</v>
      </c>
      <c r="S18" s="109">
        <v>2810.89</v>
      </c>
      <c r="T18" s="109">
        <v>88.98</v>
      </c>
    </row>
    <row r="19" spans="1:20" s="5" customFormat="1" ht="11.25" customHeight="1" x14ac:dyDescent="0.35">
      <c r="B19" s="110"/>
      <c r="C19" s="110"/>
      <c r="D19" s="111"/>
      <c r="E19" s="110"/>
      <c r="F19" s="112"/>
      <c r="G19" s="113"/>
      <c r="H19" s="113"/>
      <c r="I19" s="114"/>
      <c r="J19" s="114"/>
      <c r="K19" s="115"/>
      <c r="L19" s="116"/>
      <c r="N19" s="4"/>
      <c r="O19" s="4"/>
      <c r="R19" s="4"/>
      <c r="S19" s="4"/>
      <c r="T19" s="4"/>
    </row>
    <row r="20" spans="1:20" s="5" customFormat="1" ht="21" hidden="1" customHeight="1" x14ac:dyDescent="0.35">
      <c r="A20" s="117" t="s">
        <v>42</v>
      </c>
      <c r="B20" s="110"/>
      <c r="C20" s="110"/>
      <c r="D20" s="111"/>
      <c r="E20" s="110"/>
      <c r="F20" s="112"/>
      <c r="G20" s="113"/>
      <c r="H20" s="113"/>
      <c r="I20" s="113"/>
      <c r="J20" s="113"/>
      <c r="K20" s="114"/>
      <c r="L20" s="115"/>
      <c r="M20" s="116"/>
      <c r="N20" s="4"/>
      <c r="O20" s="4"/>
      <c r="R20" s="4"/>
      <c r="S20" s="4"/>
      <c r="T20" s="4"/>
    </row>
    <row r="21" spans="1:20" s="5" customFormat="1" ht="21" hidden="1" customHeight="1" x14ac:dyDescent="0.35">
      <c r="A21" s="118" t="s">
        <v>43</v>
      </c>
      <c r="B21" s="88"/>
      <c r="C21" s="88"/>
      <c r="D21" s="119"/>
      <c r="E21" s="120"/>
      <c r="F21" s="31"/>
      <c r="G21" s="121"/>
      <c r="H21" s="121"/>
      <c r="I21" s="121"/>
      <c r="J21" s="122"/>
      <c r="K21" s="123"/>
      <c r="L21" s="124"/>
      <c r="M21" s="125"/>
      <c r="N21" s="74"/>
      <c r="O21" s="74"/>
      <c r="R21" s="4"/>
      <c r="S21" s="4"/>
      <c r="T21" s="4"/>
    </row>
    <row r="22" spans="1:20" s="5" customFormat="1" ht="21" hidden="1" customHeight="1" x14ac:dyDescent="0.35">
      <c r="A22" s="98" t="s">
        <v>2</v>
      </c>
      <c r="B22" s="88">
        <f>+B23+B24</f>
        <v>88.126599999999996</v>
      </c>
      <c r="C22" s="88"/>
      <c r="D22" s="119">
        <f>+D23+D24</f>
        <v>3.27969</v>
      </c>
      <c r="E22" s="88">
        <f>+E23+E24</f>
        <v>9.0179010000000002</v>
      </c>
      <c r="F22" s="31">
        <f>+E22*100/B22</f>
        <v>10.232893360234028</v>
      </c>
      <c r="G22" s="31">
        <v>51</v>
      </c>
      <c r="H22" s="126">
        <f>+F22-G22</f>
        <v>-40.76710663976597</v>
      </c>
      <c r="I22" s="33">
        <f>+C22+D22+E22</f>
        <v>12.297591000000001</v>
      </c>
      <c r="J22" s="34">
        <f>+I22*100/B22</f>
        <v>13.954459833920746</v>
      </c>
      <c r="K22" s="34">
        <v>81.739999999999995</v>
      </c>
      <c r="L22" s="127">
        <f>+J22-K22</f>
        <v>-67.785540166079244</v>
      </c>
      <c r="M22" s="36">
        <f>+B22-I22</f>
        <v>75.829008999999999</v>
      </c>
      <c r="N22" s="74">
        <v>32</v>
      </c>
      <c r="O22" s="74">
        <v>28</v>
      </c>
      <c r="P22" s="5" t="s">
        <v>44</v>
      </c>
      <c r="Q22" s="128">
        <f>K22-J22</f>
        <v>67.785540166079244</v>
      </c>
      <c r="R22" s="129">
        <f>G22-F22</f>
        <v>40.76710663976597</v>
      </c>
      <c r="S22" s="4"/>
      <c r="T22" s="4"/>
    </row>
    <row r="23" spans="1:20" s="5" customFormat="1" ht="21" hidden="1" customHeight="1" x14ac:dyDescent="0.35">
      <c r="A23" s="98" t="s">
        <v>3</v>
      </c>
      <c r="B23" s="88">
        <v>21.832799999999999</v>
      </c>
      <c r="C23" s="88"/>
      <c r="D23" s="130">
        <v>0.80209799999999998</v>
      </c>
      <c r="E23" s="88">
        <v>6.4479009999999999</v>
      </c>
      <c r="F23" s="31">
        <f>+E23*100/B23</f>
        <v>29.533092411417684</v>
      </c>
      <c r="G23" s="31">
        <v>57</v>
      </c>
      <c r="H23" s="126">
        <f>+F23-G23</f>
        <v>-27.466907588582316</v>
      </c>
      <c r="I23" s="33">
        <f>+C23+D23+E23</f>
        <v>7.2499989999999999</v>
      </c>
      <c r="J23" s="34">
        <f>+I23*100/B23</f>
        <v>33.206913451320951</v>
      </c>
      <c r="K23" s="34">
        <v>81.760000000000005</v>
      </c>
      <c r="L23" s="127">
        <f>+J23-K23</f>
        <v>-48.553086548679055</v>
      </c>
      <c r="M23" s="36">
        <f>+B23-I23</f>
        <v>14.582801</v>
      </c>
      <c r="N23" s="74"/>
      <c r="O23" s="74"/>
      <c r="Q23" s="128">
        <f t="shared" ref="Q23:Q28" si="4">K23-J23</f>
        <v>48.553086548679055</v>
      </c>
      <c r="R23" s="129">
        <f t="shared" ref="R23:R28" si="5">G23-F23</f>
        <v>27.466907588582316</v>
      </c>
      <c r="S23" s="4"/>
      <c r="T23" s="4"/>
    </row>
    <row r="24" spans="1:20" s="5" customFormat="1" ht="21" hidden="1" customHeight="1" x14ac:dyDescent="0.35">
      <c r="A24" s="98" t="s">
        <v>4</v>
      </c>
      <c r="B24" s="88">
        <v>66.293800000000005</v>
      </c>
      <c r="C24" s="88"/>
      <c r="D24" s="130">
        <v>2.477592</v>
      </c>
      <c r="E24" s="130">
        <v>2.57</v>
      </c>
      <c r="F24" s="31">
        <f>+E24*100/B24</f>
        <v>3.876682284014493</v>
      </c>
      <c r="G24" s="31">
        <v>29</v>
      </c>
      <c r="H24" s="126">
        <f>+F24-G24</f>
        <v>-25.123317715985507</v>
      </c>
      <c r="I24" s="33">
        <f>+C24+D24+E24</f>
        <v>5.0475919999999999</v>
      </c>
      <c r="J24" s="34">
        <f>+I24*100/B24</f>
        <v>7.6139729507133387</v>
      </c>
      <c r="K24" s="34">
        <v>81.650000000000006</v>
      </c>
      <c r="L24" s="127">
        <f>+J24-K24</f>
        <v>-74.036027049286673</v>
      </c>
      <c r="M24" s="36">
        <f>+B24-I24</f>
        <v>61.246208000000003</v>
      </c>
      <c r="N24" s="74"/>
      <c r="O24" s="74"/>
      <c r="Q24" s="128">
        <f t="shared" si="4"/>
        <v>74.036027049286673</v>
      </c>
      <c r="R24" s="129">
        <f t="shared" si="5"/>
        <v>25.123317715985507</v>
      </c>
      <c r="S24" s="4"/>
      <c r="T24" s="4"/>
    </row>
    <row r="25" spans="1:20" s="5" customFormat="1" ht="21" hidden="1" customHeight="1" x14ac:dyDescent="0.35">
      <c r="A25" s="118" t="s">
        <v>45</v>
      </c>
      <c r="B25" s="88"/>
      <c r="C25" s="88"/>
      <c r="D25" s="119"/>
      <c r="E25" s="88"/>
      <c r="F25" s="31"/>
      <c r="G25" s="121"/>
      <c r="H25" s="131"/>
      <c r="I25" s="121"/>
      <c r="J25" s="122"/>
      <c r="K25" s="123"/>
      <c r="L25" s="132"/>
      <c r="M25" s="125"/>
      <c r="N25" s="74"/>
      <c r="O25" s="74"/>
      <c r="Q25" s="128">
        <f t="shared" si="4"/>
        <v>0</v>
      </c>
      <c r="R25" s="129">
        <f t="shared" si="5"/>
        <v>0</v>
      </c>
      <c r="S25" s="4"/>
      <c r="T25" s="4"/>
    </row>
    <row r="26" spans="1:20" s="5" customFormat="1" ht="21" hidden="1" customHeight="1" x14ac:dyDescent="0.35">
      <c r="A26" s="98" t="s">
        <v>2</v>
      </c>
      <c r="B26" s="88">
        <f>+B27+B28</f>
        <v>302.51710000000003</v>
      </c>
      <c r="C26" s="88"/>
      <c r="D26" s="119">
        <f>+D27+D28</f>
        <v>161.17089197000001</v>
      </c>
      <c r="E26" s="88">
        <f>+E27+E28</f>
        <v>97.35820812</v>
      </c>
      <c r="F26" s="31">
        <f>+E26*100/B26</f>
        <v>32.182712355764352</v>
      </c>
      <c r="G26" s="31">
        <v>51</v>
      </c>
      <c r="H26" s="126">
        <f>+F26-G26</f>
        <v>-18.817287644235648</v>
      </c>
      <c r="I26" s="33">
        <f>+C26+D26+E26</f>
        <v>258.52910009000004</v>
      </c>
      <c r="J26" s="34">
        <f>+I26*100/B26</f>
        <v>85.459334394650753</v>
      </c>
      <c r="K26" s="34">
        <v>81.739999999999995</v>
      </c>
      <c r="L26" s="127">
        <f>+J26-K26</f>
        <v>3.7193343946507582</v>
      </c>
      <c r="M26" s="36">
        <f>+B26-I26</f>
        <v>43.987999909999985</v>
      </c>
      <c r="N26" s="74">
        <v>13</v>
      </c>
      <c r="O26" s="74">
        <v>17</v>
      </c>
      <c r="Q26" s="128">
        <f t="shared" si="4"/>
        <v>-3.7193343946507582</v>
      </c>
      <c r="R26" s="129">
        <f t="shared" si="5"/>
        <v>18.817287644235648</v>
      </c>
      <c r="S26" s="4"/>
      <c r="T26" s="4"/>
    </row>
    <row r="27" spans="1:20" s="5" customFormat="1" ht="21" hidden="1" customHeight="1" x14ac:dyDescent="0.35">
      <c r="A27" s="98" t="s">
        <v>3</v>
      </c>
      <c r="B27" s="88">
        <v>31.5321</v>
      </c>
      <c r="C27" s="88"/>
      <c r="D27" s="133">
        <v>2.8601538799999999</v>
      </c>
      <c r="E27" s="88">
        <v>10.52332172</v>
      </c>
      <c r="F27" s="31">
        <f>+E27*100/B27</f>
        <v>33.373361495111332</v>
      </c>
      <c r="G27" s="31">
        <v>57</v>
      </c>
      <c r="H27" s="126">
        <f>+F27-G27</f>
        <v>-23.626638504888668</v>
      </c>
      <c r="I27" s="33">
        <f>+C27+D27+E27</f>
        <v>13.383475600000001</v>
      </c>
      <c r="J27" s="34">
        <f>+I27*100/B27</f>
        <v>42.443971698681665</v>
      </c>
      <c r="K27" s="34">
        <v>81.760000000000005</v>
      </c>
      <c r="L27" s="127">
        <f>+J27-K27</f>
        <v>-39.31602830131834</v>
      </c>
      <c r="M27" s="36">
        <f>+B27-I27</f>
        <v>18.148624399999999</v>
      </c>
      <c r="N27" s="125"/>
      <c r="O27" s="125"/>
      <c r="Q27" s="128">
        <f t="shared" si="4"/>
        <v>39.31602830131834</v>
      </c>
      <c r="R27" s="129">
        <f t="shared" si="5"/>
        <v>23.626638504888668</v>
      </c>
      <c r="S27" s="4"/>
      <c r="T27" s="4"/>
    </row>
    <row r="28" spans="1:20" s="5" customFormat="1" ht="21" hidden="1" customHeight="1" x14ac:dyDescent="0.35">
      <c r="A28" s="98" t="s">
        <v>4</v>
      </c>
      <c r="B28" s="88">
        <v>270.98500000000001</v>
      </c>
      <c r="C28" s="88"/>
      <c r="D28" s="133">
        <v>158.31073809</v>
      </c>
      <c r="E28" s="88">
        <v>86.834886400000002</v>
      </c>
      <c r="F28" s="31">
        <f>+E28*100/B28</f>
        <v>32.044167167924421</v>
      </c>
      <c r="G28" s="31">
        <v>29</v>
      </c>
      <c r="H28" s="126">
        <f>+F28-G28</f>
        <v>3.0441671679244209</v>
      </c>
      <c r="I28" s="33">
        <f>+C28+D28+E28</f>
        <v>245.14562448999999</v>
      </c>
      <c r="J28" s="34">
        <f>+I28*100/B28</f>
        <v>90.464647301511135</v>
      </c>
      <c r="K28" s="34">
        <v>81.650000000000006</v>
      </c>
      <c r="L28" s="127">
        <f>+J28-K28</f>
        <v>8.8146473015111297</v>
      </c>
      <c r="M28" s="36">
        <f>+B28-I28</f>
        <v>25.839375510000025</v>
      </c>
      <c r="N28" s="125"/>
      <c r="O28" s="125"/>
      <c r="Q28" s="128">
        <f t="shared" si="4"/>
        <v>-8.8146473015111297</v>
      </c>
      <c r="R28" s="129">
        <f t="shared" si="5"/>
        <v>-3.0441671679244209</v>
      </c>
      <c r="S28" s="4"/>
      <c r="T28" s="4"/>
    </row>
    <row r="29" spans="1:20" s="135" customFormat="1" x14ac:dyDescent="0.35">
      <c r="A29" s="134" t="s">
        <v>46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R29" s="136"/>
      <c r="S29" s="136"/>
      <c r="T29" s="136"/>
    </row>
    <row r="30" spans="1:20" s="135" customFormat="1" x14ac:dyDescent="0.35">
      <c r="A30" s="137" t="s">
        <v>47</v>
      </c>
      <c r="B30" s="138"/>
      <c r="C30" s="138"/>
      <c r="D30" s="138"/>
      <c r="E30" s="139"/>
      <c r="F30" s="140"/>
      <c r="G30" s="136"/>
      <c r="H30" s="136"/>
      <c r="I30" s="136"/>
      <c r="J30" s="136"/>
      <c r="K30" s="136"/>
      <c r="M30" s="141"/>
    </row>
    <row r="31" spans="1:20" s="135" customFormat="1" x14ac:dyDescent="0.35">
      <c r="B31" s="139"/>
      <c r="C31" s="139"/>
      <c r="D31" s="139"/>
      <c r="E31" s="142"/>
      <c r="F31" s="143"/>
      <c r="G31" s="136"/>
      <c r="H31" s="136"/>
      <c r="I31" s="136"/>
      <c r="J31" s="136"/>
      <c r="K31" s="136"/>
      <c r="L31" s="141"/>
    </row>
    <row r="32" spans="1:20" s="144" customFormat="1" hidden="1" x14ac:dyDescent="0.35">
      <c r="B32" s="145"/>
      <c r="C32" s="145"/>
      <c r="D32" s="145"/>
      <c r="E32" s="145"/>
      <c r="F32" s="145"/>
      <c r="G32" s="145"/>
      <c r="H32" s="146"/>
      <c r="N32" s="147"/>
    </row>
    <row r="33" spans="1:17" ht="37.5" hidden="1" x14ac:dyDescent="0.35">
      <c r="A33" s="148" t="s">
        <v>0</v>
      </c>
      <c r="B33" s="148" t="s">
        <v>7</v>
      </c>
      <c r="C33" s="149" t="s">
        <v>9</v>
      </c>
      <c r="D33" s="148" t="s">
        <v>18</v>
      </c>
      <c r="E33" s="148" t="s">
        <v>19</v>
      </c>
      <c r="F33" s="150" t="s">
        <v>48</v>
      </c>
      <c r="G33" s="150" t="s">
        <v>20</v>
      </c>
      <c r="H33" s="150" t="s">
        <v>21</v>
      </c>
      <c r="I33" s="150" t="s">
        <v>22</v>
      </c>
      <c r="J33" s="150" t="s">
        <v>48</v>
      </c>
      <c r="K33" s="150" t="s">
        <v>20</v>
      </c>
      <c r="L33" s="1"/>
      <c r="M33" s="1"/>
      <c r="O33" s="3"/>
    </row>
    <row r="34" spans="1:17" s="154" customFormat="1" ht="21.75" hidden="1" thickBot="1" x14ac:dyDescent="0.4">
      <c r="A34" s="151"/>
      <c r="B34" s="151"/>
      <c r="C34" s="152"/>
      <c r="D34" s="151"/>
      <c r="E34" s="151"/>
      <c r="F34" s="153"/>
      <c r="G34" s="153" t="s">
        <v>27</v>
      </c>
      <c r="H34" s="153" t="s">
        <v>25</v>
      </c>
      <c r="I34" s="153" t="s">
        <v>26</v>
      </c>
      <c r="J34" s="153"/>
      <c r="K34" s="153" t="s">
        <v>27</v>
      </c>
      <c r="L34" s="1"/>
      <c r="M34" s="1"/>
      <c r="N34" s="2"/>
      <c r="O34" s="3"/>
      <c r="P34" s="2"/>
      <c r="Q34" s="2"/>
    </row>
    <row r="35" spans="1:17" s="154" customFormat="1" ht="21.75" hidden="1" thickBot="1" x14ac:dyDescent="0.4">
      <c r="A35" s="155" t="s">
        <v>2</v>
      </c>
      <c r="B35" s="29">
        <f>+B36+B37</f>
        <v>23377.21</v>
      </c>
      <c r="C35" s="29" t="e">
        <f>+C36+C37</f>
        <v>#REF!</v>
      </c>
      <c r="D35" s="30">
        <f>+D36+D37</f>
        <v>18344.099999999999</v>
      </c>
      <c r="E35" s="156">
        <f>D35*100/B35</f>
        <v>78.470014171922131</v>
      </c>
      <c r="F35" s="157">
        <v>51</v>
      </c>
      <c r="G35" s="158" t="e">
        <f>E35-#REF!</f>
        <v>#REF!</v>
      </c>
      <c r="H35" s="159">
        <f>H36+H37</f>
        <v>20703.919999999998</v>
      </c>
      <c r="I35" s="156">
        <f>+H35*100/B35</f>
        <v>88.564546410799224</v>
      </c>
      <c r="J35" s="157">
        <v>56.24</v>
      </c>
      <c r="K35" s="160" t="e">
        <f>+I35-#REF!</f>
        <v>#REF!</v>
      </c>
      <c r="L35" s="1"/>
      <c r="M35" s="1"/>
      <c r="N35" s="2"/>
      <c r="O35" s="3"/>
      <c r="P35" s="2"/>
      <c r="Q35" s="2"/>
    </row>
    <row r="36" spans="1:17" ht="21.75" hidden="1" thickBot="1" x14ac:dyDescent="0.4">
      <c r="A36" s="155" t="s">
        <v>3</v>
      </c>
      <c r="B36" s="42">
        <f>B6</f>
        <v>14084.97</v>
      </c>
      <c r="C36" s="161" t="e">
        <f>#REF!</f>
        <v>#REF!</v>
      </c>
      <c r="D36" s="43">
        <f>E6</f>
        <v>12500.38</v>
      </c>
      <c r="E36" s="156">
        <f>D36*100/B36</f>
        <v>88.749780794705288</v>
      </c>
      <c r="F36" s="157">
        <v>57</v>
      </c>
      <c r="G36" s="158" t="e">
        <f>E36-#REF!</f>
        <v>#REF!</v>
      </c>
      <c r="H36" s="159">
        <f>I6</f>
        <v>12556.49</v>
      </c>
      <c r="I36" s="156">
        <f>+H36*100/B36</f>
        <v>89.148148700352223</v>
      </c>
      <c r="J36" s="157">
        <v>55.78</v>
      </c>
      <c r="K36" s="160" t="e">
        <f>+I36-#REF!</f>
        <v>#REF!</v>
      </c>
      <c r="L36" s="1"/>
      <c r="M36" s="1"/>
      <c r="O36" s="3"/>
    </row>
    <row r="37" spans="1:17" s="154" customFormat="1" ht="21.75" hidden="1" thickBot="1" x14ac:dyDescent="0.4">
      <c r="A37" s="155" t="s">
        <v>4</v>
      </c>
      <c r="B37" s="42">
        <f>B7</f>
        <v>9292.24</v>
      </c>
      <c r="C37" s="161">
        <f>D7</f>
        <v>2303.71</v>
      </c>
      <c r="D37" s="43">
        <f>E7</f>
        <v>5843.72</v>
      </c>
      <c r="E37" s="156">
        <f>D37*100/B37</f>
        <v>62.888173357554258</v>
      </c>
      <c r="F37" s="157">
        <v>29</v>
      </c>
      <c r="G37" s="158" t="e">
        <f>E37-#REF!</f>
        <v>#REF!</v>
      </c>
      <c r="H37" s="159">
        <f>I7</f>
        <v>8147.43</v>
      </c>
      <c r="I37" s="156">
        <f>+H37*100/B37</f>
        <v>87.679935085619832</v>
      </c>
      <c r="J37" s="157">
        <v>58.15</v>
      </c>
      <c r="K37" s="160" t="e">
        <f>+I37-#REF!</f>
        <v>#REF!</v>
      </c>
      <c r="L37" s="1"/>
      <c r="M37" s="1"/>
      <c r="N37" s="2"/>
      <c r="O37" s="3"/>
      <c r="P37" s="2"/>
      <c r="Q37" s="2"/>
    </row>
    <row r="38" spans="1:17" s="154" customFormat="1" hidden="1" x14ac:dyDescent="0.35">
      <c r="A38" s="135"/>
      <c r="B38" s="162"/>
      <c r="C38" s="162"/>
      <c r="D38" s="162"/>
      <c r="E38" s="162"/>
      <c r="F38" s="163"/>
      <c r="G38" s="1"/>
      <c r="H38" s="1"/>
      <c r="I38" s="1"/>
      <c r="J38" s="1"/>
      <c r="K38" s="1"/>
      <c r="L38" s="2"/>
      <c r="M38" s="3"/>
      <c r="N38" s="2"/>
      <c r="O38" s="2"/>
    </row>
    <row r="39" spans="1:17" s="154" customFormat="1" hidden="1" x14ac:dyDescent="0.35">
      <c r="A39" s="135"/>
      <c r="B39" s="164"/>
      <c r="C39" s="164"/>
      <c r="D39" s="164"/>
      <c r="E39" s="164"/>
      <c r="F39" s="165"/>
      <c r="G39" s="1"/>
      <c r="H39" s="1"/>
      <c r="I39" s="1"/>
      <c r="J39" s="1"/>
      <c r="K39" s="1"/>
      <c r="L39" s="2"/>
      <c r="M39" s="3"/>
      <c r="N39" s="2"/>
      <c r="O39" s="2"/>
    </row>
    <row r="40" spans="1:17" s="154" customFormat="1" hidden="1" x14ac:dyDescent="0.35">
      <c r="A40" s="148" t="s">
        <v>0</v>
      </c>
      <c r="B40" s="148" t="s">
        <v>7</v>
      </c>
      <c r="C40" s="148" t="s">
        <v>18</v>
      </c>
      <c r="D40" s="148" t="s">
        <v>49</v>
      </c>
      <c r="E40" s="150" t="s">
        <v>21</v>
      </c>
      <c r="F40" s="150" t="s">
        <v>22</v>
      </c>
      <c r="G40" s="1"/>
      <c r="H40" s="1"/>
      <c r="I40" s="1"/>
      <c r="J40" s="1"/>
      <c r="K40" s="1"/>
      <c r="L40" s="2"/>
      <c r="M40" s="3"/>
      <c r="N40" s="2"/>
      <c r="O40" s="2"/>
    </row>
    <row r="41" spans="1:17" s="154" customFormat="1" ht="21.75" hidden="1" thickBot="1" x14ac:dyDescent="0.4">
      <c r="A41" s="151"/>
      <c r="B41" s="151"/>
      <c r="C41" s="151"/>
      <c r="D41" s="151"/>
      <c r="E41" s="153" t="s">
        <v>25</v>
      </c>
      <c r="F41" s="153" t="s">
        <v>26</v>
      </c>
      <c r="G41" s="1"/>
      <c r="H41" s="1"/>
      <c r="I41" s="1"/>
      <c r="J41" s="1"/>
      <c r="K41" s="1"/>
      <c r="L41" s="2"/>
      <c r="M41" s="3"/>
      <c r="N41" s="2"/>
      <c r="O41" s="2"/>
    </row>
    <row r="42" spans="1:17" s="154" customFormat="1" ht="21.75" hidden="1" thickBot="1" x14ac:dyDescent="0.4">
      <c r="A42" s="166" t="s">
        <v>2</v>
      </c>
      <c r="B42" s="167">
        <v>2756171351.6100006</v>
      </c>
      <c r="C42" s="168">
        <v>2141187121.77</v>
      </c>
      <c r="D42" s="169">
        <v>77.687010298515673</v>
      </c>
      <c r="E42" s="168">
        <v>2264409548.5</v>
      </c>
      <c r="F42" s="169">
        <v>82.157792808391946</v>
      </c>
      <c r="G42" s="1"/>
      <c r="H42" s="1"/>
      <c r="I42" s="1"/>
      <c r="J42" s="1"/>
      <c r="K42" s="1"/>
      <c r="L42" s="2"/>
      <c r="M42" s="3"/>
      <c r="N42" s="2"/>
      <c r="O42" s="2"/>
    </row>
    <row r="43" spans="1:17" s="154" customFormat="1" ht="21.75" hidden="1" thickBot="1" x14ac:dyDescent="0.4">
      <c r="A43" s="166" t="s">
        <v>29</v>
      </c>
      <c r="B43" s="167">
        <v>2394559480.2300005</v>
      </c>
      <c r="C43" s="168">
        <v>1804632982.97</v>
      </c>
      <c r="D43" s="169">
        <v>75.363882078079044</v>
      </c>
      <c r="E43" s="168">
        <v>1903862514.2</v>
      </c>
      <c r="F43" s="169">
        <v>79.507839747506779</v>
      </c>
      <c r="G43" s="1"/>
      <c r="H43" s="1"/>
      <c r="I43" s="1"/>
      <c r="J43" s="1"/>
      <c r="K43" s="1"/>
      <c r="L43" s="2"/>
      <c r="M43" s="3"/>
      <c r="N43" s="2"/>
      <c r="O43" s="2"/>
    </row>
    <row r="44" spans="1:17" s="154" customFormat="1" ht="21.75" hidden="1" thickBot="1" x14ac:dyDescent="0.4">
      <c r="A44" s="170" t="s">
        <v>50</v>
      </c>
      <c r="B44" s="171">
        <v>26618195.989999998</v>
      </c>
      <c r="C44" s="171">
        <v>24037520.32</v>
      </c>
      <c r="D44" s="172">
        <v>90.304843833257848</v>
      </c>
      <c r="E44" s="171">
        <v>24037520.32</v>
      </c>
      <c r="F44" s="172">
        <v>90.304843833257848</v>
      </c>
      <c r="G44" s="1"/>
      <c r="H44" s="1"/>
      <c r="I44" s="1"/>
      <c r="J44" s="1"/>
      <c r="K44" s="1"/>
      <c r="L44" s="2"/>
      <c r="M44" s="3"/>
      <c r="N44" s="2"/>
      <c r="O44" s="2"/>
    </row>
    <row r="45" spans="1:17" s="154" customFormat="1" ht="21.75" hidden="1" thickBot="1" x14ac:dyDescent="0.4">
      <c r="A45" s="170" t="s">
        <v>51</v>
      </c>
      <c r="B45" s="171">
        <v>1807911464.2400002</v>
      </c>
      <c r="C45" s="173">
        <v>1659853361.6500001</v>
      </c>
      <c r="D45" s="172">
        <v>91.810544624637359</v>
      </c>
      <c r="E45" s="173">
        <v>1665813752.8800001</v>
      </c>
      <c r="F45" s="172">
        <v>92.140228425414932</v>
      </c>
      <c r="G45" s="1"/>
      <c r="H45" s="1"/>
      <c r="I45" s="1"/>
      <c r="J45" s="1"/>
      <c r="K45" s="1"/>
      <c r="L45" s="2"/>
      <c r="M45" s="3"/>
      <c r="N45" s="2"/>
      <c r="O45" s="2"/>
    </row>
    <row r="46" spans="1:17" s="154" customFormat="1" ht="21.75" hidden="1" thickBot="1" x14ac:dyDescent="0.4">
      <c r="A46" s="170" t="s">
        <v>52</v>
      </c>
      <c r="B46" s="171">
        <v>560029820</v>
      </c>
      <c r="C46" s="173">
        <v>120742101</v>
      </c>
      <c r="D46" s="172">
        <v>21.559941397406302</v>
      </c>
      <c r="E46" s="173">
        <v>214011241</v>
      </c>
      <c r="F46" s="172">
        <v>38.214258126469048</v>
      </c>
      <c r="G46" s="1"/>
      <c r="H46" s="1"/>
      <c r="I46" s="1"/>
      <c r="J46" s="1"/>
      <c r="K46" s="1"/>
      <c r="L46" s="2"/>
      <c r="M46" s="3"/>
      <c r="N46" s="2"/>
      <c r="O46" s="2"/>
    </row>
    <row r="47" spans="1:17" s="154" customFormat="1" ht="21.75" hidden="1" thickBot="1" x14ac:dyDescent="0.4">
      <c r="A47" s="166" t="s">
        <v>53</v>
      </c>
      <c r="B47" s="167">
        <v>361611871.38</v>
      </c>
      <c r="C47" s="168">
        <v>336554138.79999995</v>
      </c>
      <c r="D47" s="169">
        <v>93.070544812488166</v>
      </c>
      <c r="E47" s="168">
        <v>360547034.29999995</v>
      </c>
      <c r="F47" s="169">
        <v>99.705530386506283</v>
      </c>
      <c r="G47" s="1"/>
      <c r="H47" s="1"/>
      <c r="I47" s="1"/>
      <c r="J47" s="1"/>
      <c r="K47" s="1"/>
      <c r="L47" s="2"/>
      <c r="M47" s="3"/>
      <c r="N47" s="2"/>
      <c r="O47" s="2"/>
    </row>
    <row r="48" spans="1:17" s="154" customFormat="1" hidden="1" x14ac:dyDescent="0.35">
      <c r="A48" s="135"/>
      <c r="B48" s="139"/>
      <c r="C48" s="139"/>
      <c r="D48" s="139"/>
      <c r="E48" s="139"/>
      <c r="F48" s="142"/>
      <c r="G48" s="1"/>
      <c r="H48" s="1"/>
      <c r="I48" s="1"/>
      <c r="J48" s="1"/>
      <c r="K48" s="1"/>
      <c r="L48" s="2"/>
      <c r="M48" s="3"/>
      <c r="N48" s="2"/>
      <c r="O48" s="2"/>
    </row>
    <row r="49" spans="1:15" s="154" customFormat="1" hidden="1" x14ac:dyDescent="0.35">
      <c r="A49" s="148" t="s">
        <v>7</v>
      </c>
      <c r="B49" s="148" t="s">
        <v>18</v>
      </c>
      <c r="C49" s="148" t="s">
        <v>49</v>
      </c>
      <c r="D49" s="150" t="s">
        <v>21</v>
      </c>
      <c r="E49" s="150" t="s">
        <v>22</v>
      </c>
      <c r="F49" s="142"/>
      <c r="G49" s="1"/>
      <c r="H49" s="1"/>
      <c r="I49" s="1"/>
      <c r="J49" s="1"/>
      <c r="K49" s="1"/>
      <c r="L49" s="2"/>
      <c r="M49" s="3"/>
      <c r="N49" s="2"/>
      <c r="O49" s="2"/>
    </row>
    <row r="50" spans="1:15" s="154" customFormat="1" ht="21.75" hidden="1" thickBot="1" x14ac:dyDescent="0.4">
      <c r="A50" s="151"/>
      <c r="B50" s="151"/>
      <c r="C50" s="151"/>
      <c r="D50" s="153" t="s">
        <v>25</v>
      </c>
      <c r="E50" s="153" t="s">
        <v>26</v>
      </c>
      <c r="F50" s="142"/>
      <c r="G50" s="1"/>
      <c r="H50" s="1"/>
      <c r="I50" s="1"/>
      <c r="J50" s="1"/>
      <c r="K50" s="1"/>
      <c r="L50" s="2"/>
      <c r="M50" s="3"/>
      <c r="N50" s="2"/>
      <c r="O50" s="2"/>
    </row>
    <row r="51" spans="1:15" ht="21.75" hidden="1" thickBot="1" x14ac:dyDescent="0.4">
      <c r="A51" s="174">
        <v>2272.61</v>
      </c>
      <c r="B51" s="153">
        <v>1304.3499999999999</v>
      </c>
      <c r="C51" s="175">
        <v>57.394361549055922</v>
      </c>
      <c r="D51" s="159">
        <v>2148.73</v>
      </c>
      <c r="E51" s="175">
        <v>94.548998728334382</v>
      </c>
    </row>
    <row r="52" spans="1:15" hidden="1" x14ac:dyDescent="0.35"/>
    <row r="53" spans="1:15" hidden="1" x14ac:dyDescent="0.35"/>
    <row r="54" spans="1:15" hidden="1" x14ac:dyDescent="0.35"/>
    <row r="55" spans="1:15" hidden="1" x14ac:dyDescent="0.35"/>
    <row r="56" spans="1:15" hidden="1" x14ac:dyDescent="0.35"/>
    <row r="57" spans="1:15" hidden="1" x14ac:dyDescent="0.35"/>
  </sheetData>
  <mergeCells count="17">
    <mergeCell ref="A40:A41"/>
    <mergeCell ref="B40:B41"/>
    <mergeCell ref="C40:C41"/>
    <mergeCell ref="D40:D41"/>
    <mergeCell ref="A49:A50"/>
    <mergeCell ref="B49:B50"/>
    <mergeCell ref="C49:C50"/>
    <mergeCell ref="Q3:Q4"/>
    <mergeCell ref="R3:R4"/>
    <mergeCell ref="S3:S4"/>
    <mergeCell ref="T3:T4"/>
    <mergeCell ref="A29:O29"/>
    <mergeCell ref="A33:A34"/>
    <mergeCell ref="B33:B34"/>
    <mergeCell ref="D33:D34"/>
    <mergeCell ref="E33:E34"/>
    <mergeCell ref="A1:M1"/>
  </mergeCells>
  <pageMargins left="0.51" right="0.19685039370078741" top="0.59055118110236227" bottom="0.35433070866141736" header="0.31496062992125984" footer="0.11811023622047245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ใช้จ่าย 31พค65</vt:lpstr>
      <vt:lpstr>'ใช้จ่าย 31พค65'!Print_Area</vt:lpstr>
      <vt:lpstr>'ใช้จ่าย 31พค65'!Print_Titles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2022-06-08T08:50:08Z</dcterms:created>
  <dcterms:modified xsi:type="dcterms:W3CDTF">2022-06-08T08:51:33Z</dcterms:modified>
</cp:coreProperties>
</file>