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chalee.thi\Desktop\"/>
    </mc:Choice>
  </mc:AlternateContent>
  <bookViews>
    <workbookView xWindow="0" yWindow="0" windowWidth="19200" windowHeight="10785"/>
  </bookViews>
  <sheets>
    <sheet name="ใช้จ่าย 30เมย65" sheetId="1" r:id="rId1"/>
  </sheets>
  <definedNames>
    <definedName name="_xlnm.Print_Area" localSheetId="0">'ใช้จ่าย 30เมย65'!$A$1:$O$36</definedName>
    <definedName name="_xlnm.Print_Titles" localSheetId="0">'ใช้จ่าย 30เมย65'!$8:$9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" i="1" l="1"/>
  <c r="C43" i="1"/>
  <c r="B43" i="1"/>
  <c r="E43" i="1" s="1"/>
  <c r="G43" i="1" s="1"/>
  <c r="D42" i="1"/>
  <c r="E42" i="1" s="1"/>
  <c r="G42" i="1" s="1"/>
  <c r="C42" i="1"/>
  <c r="C41" i="1" s="1"/>
  <c r="B42" i="1"/>
  <c r="I34" i="1"/>
  <c r="M34" i="1" s="1"/>
  <c r="F34" i="1"/>
  <c r="H34" i="1" s="1"/>
  <c r="I33" i="1"/>
  <c r="J33" i="1" s="1"/>
  <c r="L33" i="1" s="1"/>
  <c r="F33" i="1"/>
  <c r="H33" i="1" s="1"/>
  <c r="E32" i="1"/>
  <c r="D32" i="1"/>
  <c r="I32" i="1" s="1"/>
  <c r="B32" i="1"/>
  <c r="I30" i="1"/>
  <c r="J30" i="1" s="1"/>
  <c r="F30" i="1"/>
  <c r="H30" i="1" s="1"/>
  <c r="I29" i="1"/>
  <c r="J29" i="1" s="1"/>
  <c r="F29" i="1"/>
  <c r="H29" i="1" s="1"/>
  <c r="E28" i="1"/>
  <c r="D28" i="1"/>
  <c r="B28" i="1"/>
  <c r="I24" i="1"/>
  <c r="J24" i="1" s="1"/>
  <c r="F24" i="1"/>
  <c r="I22" i="1"/>
  <c r="M22" i="1" s="1"/>
  <c r="F22" i="1"/>
  <c r="I20" i="1"/>
  <c r="J20" i="1" s="1"/>
  <c r="F20" i="1"/>
  <c r="I19" i="1"/>
  <c r="M19" i="1" s="1"/>
  <c r="F19" i="1"/>
  <c r="I18" i="1"/>
  <c r="M18" i="1" s="1"/>
  <c r="F18" i="1"/>
  <c r="I17" i="1"/>
  <c r="J17" i="1" s="1"/>
  <c r="F17" i="1"/>
  <c r="E16" i="1"/>
  <c r="E15" i="1" s="1"/>
  <c r="D16" i="1"/>
  <c r="D15" i="1" s="1"/>
  <c r="C16" i="1"/>
  <c r="C15" i="1" s="1"/>
  <c r="B16" i="1"/>
  <c r="B15" i="1" s="1"/>
  <c r="I13" i="1"/>
  <c r="H43" i="1" s="1"/>
  <c r="F13" i="1"/>
  <c r="H13" i="1" s="1"/>
  <c r="I12" i="1"/>
  <c r="J12" i="1" s="1"/>
  <c r="L12" i="1" s="1"/>
  <c r="F12" i="1"/>
  <c r="H12" i="1" s="1"/>
  <c r="E11" i="1"/>
  <c r="D11" i="1"/>
  <c r="C11" i="1"/>
  <c r="I11" i="1" s="1"/>
  <c r="B11" i="1"/>
  <c r="F11" i="1" s="1"/>
  <c r="H11" i="1" s="1"/>
  <c r="J19" i="1" l="1"/>
  <c r="J34" i="1"/>
  <c r="B41" i="1"/>
  <c r="M33" i="1"/>
  <c r="H42" i="1"/>
  <c r="I42" i="1" s="1"/>
  <c r="K42" i="1" s="1"/>
  <c r="J13" i="1"/>
  <c r="L13" i="1" s="1"/>
  <c r="J11" i="1"/>
  <c r="L11" i="1" s="1"/>
  <c r="M13" i="1"/>
  <c r="I28" i="1"/>
  <c r="J28" i="1" s="1"/>
  <c r="L28" i="1" s="1"/>
  <c r="M17" i="1"/>
  <c r="D41" i="1"/>
  <c r="E41" i="1" s="1"/>
  <c r="G41" i="1" s="1"/>
  <c r="M15" i="1"/>
  <c r="F15" i="1"/>
  <c r="I43" i="1"/>
  <c r="K43" i="1" s="1"/>
  <c r="M28" i="1"/>
  <c r="I15" i="1"/>
  <c r="J15" i="1" s="1"/>
  <c r="M11" i="1"/>
  <c r="F28" i="1"/>
  <c r="H28" i="1" s="1"/>
  <c r="J32" i="1"/>
  <c r="L32" i="1" s="1"/>
  <c r="F32" i="1"/>
  <c r="F16" i="1"/>
  <c r="H32" i="1"/>
  <c r="M32" i="1"/>
  <c r="L29" i="1"/>
  <c r="L30" i="1"/>
  <c r="M12" i="1"/>
  <c r="I16" i="1"/>
  <c r="J16" i="1" s="1"/>
  <c r="J18" i="1"/>
  <c r="M24" i="1"/>
  <c r="M20" i="1"/>
  <c r="M29" i="1"/>
  <c r="M30" i="1"/>
  <c r="L34" i="1"/>
  <c r="H41" i="1" l="1"/>
  <c r="I41" i="1" s="1"/>
  <c r="K41" i="1" s="1"/>
  <c r="M16" i="1"/>
</calcChain>
</file>

<file path=xl/sharedStrings.xml><?xml version="1.0" encoding="utf-8"?>
<sst xmlns="http://schemas.openxmlformats.org/spreadsheetml/2006/main" count="99" uniqueCount="54">
  <si>
    <t>เป้าหมายการเบิกจ่ายและการใช้จ่ายงบประมาณ พ.ศ. 2565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</si>
  <si>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</si>
  <si>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</si>
  <si>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</si>
  <si>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</si>
  <si>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</si>
  <si>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</si>
  <si>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</si>
  <si>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</si>
  <si>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</si>
  <si>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</si>
  <si>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ผลการใช้จ่ายงบประมาณรายจ่ายจังหวัดเชียงใหม่ ประจำปีงบประมาณ พ.ศ. 2565</t>
  </si>
  <si>
    <t>ล้านบาท</t>
  </si>
  <si>
    <t>งบประมาณ</t>
  </si>
  <si>
    <t>สำรองเงินมีหนี้</t>
  </si>
  <si>
    <t>PO</t>
  </si>
  <si>
    <t>ร้อยละ
เบิกจ่าย</t>
  </si>
  <si>
    <t>เป้า
หมาย Q3</t>
  </si>
  <si>
    <t>*/- เป้าหมาย</t>
  </si>
  <si>
    <t>การใช้จ่าย (PO+เบิกจ่าย)</t>
  </si>
  <si>
    <t>ร้อยละ
การใช้จ่าย</t>
  </si>
  <si>
    <t>คงเหลือ
หลัง</t>
  </si>
  <si>
    <t>ลำดับเบิกจ่าย</t>
  </si>
  <si>
    <t>ลำดับ
ใช้จ่าย</t>
  </si>
  <si>
    <t>ผลเบิกจ่าย</t>
  </si>
  <si>
    <t xml:space="preserve">ร้อยละเบิกจ่าย </t>
  </si>
  <si>
    <t>สูงกว่าเป้าหมาย</t>
  </si>
  <si>
    <t>ผลการใช้จ่าย</t>
  </si>
  <si>
    <t>ร้อยละ</t>
  </si>
  <si>
    <t>งบประมาณรายจ่ายประจำปี พ.ศ.2565</t>
  </si>
  <si>
    <t>(PO + เบิกจ่าย)</t>
  </si>
  <si>
    <t>การใช้จ่าย</t>
  </si>
  <si>
    <t>ไตรมาส 2</t>
  </si>
  <si>
    <t>ค่าใช้จ่ายบรรเทาผลกระทบจากการแพร่ระบาดของ COVID-19 จังหวัดเชียงใหม่</t>
  </si>
  <si>
    <t>เงินกู้</t>
  </si>
  <si>
    <t>ปี 2563</t>
  </si>
  <si>
    <t>ปี 2564</t>
  </si>
  <si>
    <t>ปี 2565</t>
  </si>
  <si>
    <t>งบกลาง ปี 2564</t>
  </si>
  <si>
    <t>งบกลาง เงินสำรองจ่ายเพื่อกรณีฉุกเฉินหรือจำเป็น</t>
  </si>
  <si>
    <t>งบประมาณเหลื่อมปี</t>
  </si>
  <si>
    <t>ปี 64</t>
  </si>
  <si>
    <t>งบกรมจังหวัด</t>
  </si>
  <si>
    <t>งบกลุ่มจังหวัดภาคเหนือตอนบน 1</t>
  </si>
  <si>
    <t>18มีค</t>
  </si>
  <si>
    <t>งบพัฒนาจังหวัด</t>
  </si>
  <si>
    <t>ที่มา : ระบบการบริหารการเงินการคลังภาครัฐแบบอิเล็กทรอนิกส์ใหม่  (New GFMIS Thai)</t>
  </si>
  <si>
    <t>ข้อมูล ณ 30 เมษายน 2565</t>
  </si>
  <si>
    <t>เป้าหมาย Q2</t>
  </si>
  <si>
    <t>ร้อยละเบิกจ่าย</t>
  </si>
  <si>
    <t xml:space="preserve"> -ปี 2563</t>
  </si>
  <si>
    <t xml:space="preserve"> -ปี 2564</t>
  </si>
  <si>
    <t xml:space="preserve"> -ปี 2565</t>
  </si>
  <si>
    <t>งบกลาง 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</si>
</sst>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,,"/>
  </numFmts>
  <fonts count="1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ajor"/>
    </font>
    <font>
      <sz val="16"/>
      <name val="TH SarabunPSK"/>
      <family val="2"/>
    </font>
    <font>
      <sz val="11"/>
      <name val="TH SarabunPSK"/>
      <family val="2"/>
    </font>
    <font>
      <sz val="11"/>
      <color theme="1"/>
      <name val="Tahoma"/>
      <family val="2"/>
      <scheme val="major"/>
    </font>
    <font>
      <b/>
      <sz val="16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sz val="11"/>
      <color rgb="FFC00000"/>
      <name val="TH SarabunPSK"/>
      <family val="2"/>
    </font>
    <font>
      <b/>
      <sz val="11"/>
      <color rgb="FFC00000"/>
      <name val="TH SarabunPSK"/>
      <family val="2"/>
    </font>
    <font>
      <sz val="16"/>
      <color rgb="FFFF0000"/>
      <name val="TH SarabunPSK"/>
      <family val="2"/>
    </font>
    <font>
      <sz val="16"/>
      <color rgb="FFC00000"/>
      <name val="TH SarabunPSK"/>
      <family val="2"/>
    </font>
    <font>
      <sz val="14"/>
      <color theme="1"/>
      <name val="TH SarabunPSK"/>
      <family val="2"/>
    </font>
    <font>
      <sz val="11"/>
      <color rgb="FF00B0F0"/>
      <name val="Tahoma"/>
      <family val="2"/>
      <scheme val="major"/>
    </font>
    <font>
      <sz val="14"/>
      <color rgb="FF00B05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2" fillId="0" borderId="2" xfId="0" applyFont="1" applyFill="1" applyBorder="1"/>
    <xf numFmtId="2" fontId="2" fillId="0" borderId="3" xfId="0" applyNumberFormat="1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2" fontId="5" fillId="0" borderId="3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" fontId="2" fillId="0" borderId="2" xfId="0" applyNumberFormat="1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2" fillId="0" borderId="2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0" fontId="2" fillId="2" borderId="2" xfId="0" applyFont="1" applyFill="1" applyBorder="1"/>
    <xf numFmtId="0" fontId="2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2" fontId="6" fillId="0" borderId="0" xfId="1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center"/>
    </xf>
    <xf numFmtId="43" fontId="7" fillId="0" borderId="0" xfId="1" applyFont="1" applyFill="1" applyAlignment="1">
      <alignment horizontal="left"/>
    </xf>
    <xf numFmtId="43" fontId="3" fillId="0" borderId="0" xfId="1" applyFont="1" applyFill="1" applyAlignment="1">
      <alignment horizontal="right"/>
    </xf>
    <xf numFmtId="0" fontId="7" fillId="0" borderId="2" xfId="0" applyFont="1" applyFill="1" applyBorder="1" applyAlignment="1">
      <alignment horizontal="center" vertical="top"/>
    </xf>
    <xf numFmtId="2" fontId="7" fillId="0" borderId="2" xfId="1" applyNumberFormat="1" applyFont="1" applyFill="1" applyBorder="1" applyAlignment="1">
      <alignment horizontal="center" vertical="top" wrapText="1"/>
    </xf>
    <xf numFmtId="2" fontId="7" fillId="0" borderId="3" xfId="1" applyNumberFormat="1" applyFont="1" applyFill="1" applyBorder="1" applyAlignment="1">
      <alignment horizontal="center" vertical="top" wrapText="1"/>
    </xf>
    <xf numFmtId="2" fontId="7" fillId="0" borderId="5" xfId="1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49" fontId="7" fillId="0" borderId="6" xfId="0" applyNumberFormat="1" applyFont="1" applyFill="1" applyBorder="1" applyAlignment="1">
      <alignment horizontal="center" vertical="top" wrapText="1"/>
    </xf>
    <xf numFmtId="2" fontId="7" fillId="0" borderId="4" xfId="1" applyNumberFormat="1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center" vertical="top" wrapText="1"/>
    </xf>
    <xf numFmtId="1" fontId="7" fillId="0" borderId="5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3" fillId="0" borderId="2" xfId="0" applyFont="1" applyFill="1" applyBorder="1" applyAlignment="1">
      <alignment horizontal="left" vertical="center" indent="1"/>
    </xf>
    <xf numFmtId="43" fontId="3" fillId="0" borderId="2" xfId="1" applyFont="1" applyFill="1" applyBorder="1" applyAlignment="1">
      <alignment vertical="center" readingOrder="1"/>
    </xf>
    <xf numFmtId="43" fontId="3" fillId="0" borderId="5" xfId="1" applyFont="1" applyFill="1" applyBorder="1" applyAlignment="1">
      <alignment horizontal="right" vertical="center" readingOrder="1"/>
    </xf>
    <xf numFmtId="2" fontId="3" fillId="0" borderId="2" xfId="1" applyNumberFormat="1" applyFont="1" applyFill="1" applyBorder="1" applyAlignment="1">
      <alignment horizontal="center" vertical="center"/>
    </xf>
    <xf numFmtId="2" fontId="3" fillId="0" borderId="6" xfId="1" applyNumberFormat="1" applyFont="1" applyFill="1" applyBorder="1" applyAlignment="1">
      <alignment horizontal="center" vertical="center"/>
    </xf>
    <xf numFmtId="43" fontId="3" fillId="0" borderId="4" xfId="1" applyFont="1" applyFill="1" applyBorder="1" applyAlignment="1">
      <alignment horizontal="right"/>
    </xf>
    <xf numFmtId="2" fontId="3" fillId="0" borderId="2" xfId="1" applyNumberFormat="1" applyFont="1" applyFill="1" applyBorder="1" applyAlignment="1">
      <alignment horizontal="center"/>
    </xf>
    <xf numFmtId="2" fontId="3" fillId="0" borderId="3" xfId="1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right" vertical="center"/>
    </xf>
    <xf numFmtId="1" fontId="3" fillId="0" borderId="2" xfId="0" applyNumberFormat="1" applyFont="1" applyFill="1" applyBorder="1" applyAlignment="1">
      <alignment horizontal="center"/>
    </xf>
    <xf numFmtId="43" fontId="4" fillId="0" borderId="0" xfId="0" applyNumberFormat="1" applyFont="1" applyFill="1"/>
    <xf numFmtId="43" fontId="3" fillId="0" borderId="2" xfId="1" applyFont="1" applyFill="1" applyBorder="1" applyAlignment="1">
      <alignment readingOrder="1"/>
    </xf>
    <xf numFmtId="43" fontId="3" fillId="0" borderId="5" xfId="1" applyFont="1" applyFill="1" applyBorder="1" applyAlignment="1">
      <alignment horizontal="right" readingOrder="1"/>
    </xf>
    <xf numFmtId="43" fontId="3" fillId="0" borderId="3" xfId="1" applyFont="1" applyFill="1" applyBorder="1" applyAlignment="1">
      <alignment readingOrder="1"/>
    </xf>
    <xf numFmtId="0" fontId="4" fillId="0" borderId="11" xfId="0" applyFont="1" applyFill="1" applyBorder="1"/>
    <xf numFmtId="4" fontId="4" fillId="0" borderId="0" xfId="0" applyNumberFormat="1" applyFont="1" applyFill="1" applyAlignment="1">
      <alignment horizontal="right"/>
    </xf>
    <xf numFmtId="0" fontId="8" fillId="0" borderId="0" xfId="0" applyFont="1" applyFill="1" applyAlignment="1"/>
    <xf numFmtId="0" fontId="6" fillId="0" borderId="2" xfId="0" applyFont="1" applyFill="1" applyBorder="1" applyAlignment="1">
      <alignment horizontal="left" indent="1"/>
    </xf>
    <xf numFmtId="187" fontId="6" fillId="0" borderId="2" xfId="1" applyNumberFormat="1" applyFont="1" applyFill="1" applyBorder="1" applyAlignment="1">
      <alignment horizontal="right"/>
    </xf>
    <xf numFmtId="187" fontId="6" fillId="0" borderId="3" xfId="1" applyNumberFormat="1" applyFont="1" applyFill="1" applyBorder="1" applyAlignment="1">
      <alignment horizontal="right"/>
    </xf>
    <xf numFmtId="187" fontId="6" fillId="0" borderId="5" xfId="1" applyNumberFormat="1" applyFont="1" applyFill="1" applyBorder="1" applyAlignment="1">
      <alignment horizontal="right"/>
    </xf>
    <xf numFmtId="4" fontId="6" fillId="0" borderId="2" xfId="1" applyNumberFormat="1" applyFont="1" applyFill="1" applyBorder="1" applyAlignment="1">
      <alignment horizontal="center"/>
    </xf>
    <xf numFmtId="4" fontId="6" fillId="0" borderId="6" xfId="1" applyNumberFormat="1" applyFont="1" applyFill="1" applyBorder="1" applyAlignment="1">
      <alignment horizontal="center"/>
    </xf>
    <xf numFmtId="187" fontId="3" fillId="0" borderId="4" xfId="1" applyNumberFormat="1" applyFont="1" applyFill="1" applyBorder="1" applyAlignment="1">
      <alignment horizontal="right"/>
    </xf>
    <xf numFmtId="2" fontId="6" fillId="0" borderId="2" xfId="1" applyNumberFormat="1" applyFont="1" applyFill="1" applyBorder="1" applyAlignment="1">
      <alignment horizontal="center"/>
    </xf>
    <xf numFmtId="2" fontId="6" fillId="0" borderId="3" xfId="1" applyNumberFormat="1" applyFont="1" applyFill="1" applyBorder="1" applyAlignment="1">
      <alignment horizontal="center"/>
    </xf>
    <xf numFmtId="187" fontId="6" fillId="0" borderId="5" xfId="1" applyNumberFormat="1" applyFont="1" applyFill="1" applyBorder="1" applyAlignment="1">
      <alignment horizontal="right" vertical="center"/>
    </xf>
    <xf numFmtId="43" fontId="4" fillId="0" borderId="2" xfId="0" applyNumberFormat="1" applyFont="1" applyFill="1" applyBorder="1"/>
    <xf numFmtId="0" fontId="9" fillId="0" borderId="0" xfId="0" applyFont="1" applyFill="1" applyAlignment="1"/>
    <xf numFmtId="0" fontId="6" fillId="0" borderId="2" xfId="0" applyFont="1" applyFill="1" applyBorder="1" applyAlignment="1">
      <alignment horizontal="left" vertical="center" indent="2"/>
    </xf>
    <xf numFmtId="187" fontId="6" fillId="0" borderId="4" xfId="1" applyNumberFormat="1" applyFont="1" applyFill="1" applyBorder="1" applyAlignment="1">
      <alignment horizontal="right"/>
    </xf>
    <xf numFmtId="4" fontId="6" fillId="0" borderId="3" xfId="1" applyNumberFormat="1" applyFont="1" applyFill="1" applyBorder="1" applyAlignment="1">
      <alignment horizontal="center"/>
    </xf>
    <xf numFmtId="0" fontId="8" fillId="0" borderId="2" xfId="0" applyFont="1" applyFill="1" applyBorder="1"/>
    <xf numFmtId="0" fontId="10" fillId="0" borderId="0" xfId="0" applyFont="1" applyFill="1"/>
    <xf numFmtId="0" fontId="3" fillId="0" borderId="2" xfId="0" applyFont="1" applyFill="1" applyBorder="1" applyAlignment="1">
      <alignment horizontal="left" vertical="center" indent="3"/>
    </xf>
    <xf numFmtId="187" fontId="3" fillId="0" borderId="2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187" fontId="3" fillId="0" borderId="5" xfId="1" applyNumberFormat="1" applyFont="1" applyFill="1" applyBorder="1" applyAlignment="1">
      <alignment horizontal="right"/>
    </xf>
    <xf numFmtId="4" fontId="3" fillId="0" borderId="2" xfId="1" applyNumberFormat="1" applyFont="1" applyFill="1" applyBorder="1" applyAlignment="1">
      <alignment horizontal="center"/>
    </xf>
    <xf numFmtId="4" fontId="3" fillId="0" borderId="6" xfId="1" applyNumberFormat="1" applyFont="1" applyFill="1" applyBorder="1" applyAlignment="1">
      <alignment horizontal="center"/>
    </xf>
    <xf numFmtId="4" fontId="3" fillId="0" borderId="3" xfId="1" applyNumberFormat="1" applyFont="1" applyFill="1" applyBorder="1" applyAlignment="1">
      <alignment horizontal="center"/>
    </xf>
    <xf numFmtId="187" fontId="3" fillId="0" borderId="5" xfId="1" applyNumberFormat="1" applyFont="1" applyFill="1" applyBorder="1" applyAlignment="1">
      <alignment horizontal="right" vertical="center"/>
    </xf>
    <xf numFmtId="0" fontId="4" fillId="0" borderId="2" xfId="0" applyFont="1" applyFill="1" applyBorder="1"/>
    <xf numFmtId="0" fontId="9" fillId="0" borderId="0" xfId="0" applyFont="1" applyFill="1"/>
    <xf numFmtId="0" fontId="3" fillId="0" borderId="3" xfId="0" applyFont="1" applyFill="1" applyBorder="1" applyAlignment="1">
      <alignment horizontal="left" vertical="center" indent="2"/>
    </xf>
    <xf numFmtId="187" fontId="3" fillId="0" borderId="12" xfId="1" applyNumberFormat="1" applyFont="1" applyFill="1" applyBorder="1" applyAlignment="1">
      <alignment horizontal="right"/>
    </xf>
    <xf numFmtId="43" fontId="3" fillId="0" borderId="12" xfId="1" applyNumberFormat="1" applyFont="1" applyFill="1" applyBorder="1" applyAlignment="1">
      <alignment horizontal="right"/>
    </xf>
    <xf numFmtId="187" fontId="3" fillId="0" borderId="13" xfId="1" applyNumberFormat="1" applyFont="1" applyFill="1" applyBorder="1" applyAlignment="1">
      <alignment horizontal="right"/>
    </xf>
    <xf numFmtId="2" fontId="3" fillId="0" borderId="12" xfId="1" applyNumberFormat="1" applyFont="1" applyFill="1" applyBorder="1" applyAlignment="1">
      <alignment horizontal="center"/>
    </xf>
    <xf numFmtId="2" fontId="3" fillId="0" borderId="14" xfId="1" applyNumberFormat="1" applyFont="1" applyFill="1" applyBorder="1" applyAlignment="1">
      <alignment horizontal="center"/>
    </xf>
    <xf numFmtId="4" fontId="3" fillId="0" borderId="4" xfId="1" applyNumberFormat="1" applyFont="1" applyFill="1" applyBorder="1" applyAlignment="1">
      <alignment horizontal="right"/>
    </xf>
    <xf numFmtId="43" fontId="3" fillId="0" borderId="5" xfId="1" applyFont="1" applyFill="1" applyBorder="1" applyAlignment="1">
      <alignment horizontal="right" vertical="center" wrapText="1"/>
    </xf>
    <xf numFmtId="0" fontId="9" fillId="0" borderId="0" xfId="0" applyFont="1" applyFill="1" applyBorder="1"/>
    <xf numFmtId="0" fontId="3" fillId="0" borderId="2" xfId="0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right" vertical="top" wrapText="1" readingOrder="1"/>
    </xf>
    <xf numFmtId="43" fontId="3" fillId="0" borderId="2" xfId="0" applyNumberFormat="1" applyFont="1" applyFill="1" applyBorder="1" applyAlignment="1">
      <alignment horizontal="right" vertical="top" wrapText="1" readingOrder="1"/>
    </xf>
    <xf numFmtId="0" fontId="3" fillId="0" borderId="3" xfId="0" applyFont="1" applyFill="1" applyBorder="1" applyAlignment="1">
      <alignment horizontal="right" vertical="top" wrapText="1" readingOrder="1"/>
    </xf>
    <xf numFmtId="4" fontId="3" fillId="0" borderId="5" xfId="0" applyNumberFormat="1" applyFont="1" applyFill="1" applyBorder="1" applyAlignment="1">
      <alignment horizontal="right" vertical="top" wrapText="1" readingOrder="1"/>
    </xf>
    <xf numFmtId="0" fontId="4" fillId="0" borderId="2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7" fillId="0" borderId="0" xfId="0" applyFont="1" applyFill="1" applyBorder="1"/>
    <xf numFmtId="0" fontId="6" fillId="0" borderId="12" xfId="0" applyFont="1" applyFill="1" applyBorder="1" applyAlignment="1">
      <alignment horizontal="left"/>
    </xf>
    <xf numFmtId="4" fontId="6" fillId="0" borderId="1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43" fontId="3" fillId="0" borderId="2" xfId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43" fontId="3" fillId="0" borderId="3" xfId="1" applyFont="1" applyFill="1" applyBorder="1" applyAlignment="1">
      <alignment horizontal="right" vertical="center" wrapText="1" readingOrder="1"/>
    </xf>
    <xf numFmtId="43" fontId="3" fillId="0" borderId="5" xfId="1" applyFont="1" applyFill="1" applyBorder="1" applyAlignment="1">
      <alignment horizontal="right" vertical="center" wrapText="1" readingOrder="1"/>
    </xf>
    <xf numFmtId="43" fontId="3" fillId="0" borderId="2" xfId="1" applyFont="1" applyFill="1" applyBorder="1" applyAlignment="1">
      <alignment horizontal="center" vertical="center"/>
    </xf>
    <xf numFmtId="43" fontId="3" fillId="0" borderId="6" xfId="1" applyFont="1" applyFill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right" vertical="center"/>
    </xf>
    <xf numFmtId="2" fontId="3" fillId="0" borderId="3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Font="1" applyFill="1" applyBorder="1" applyAlignment="1">
      <alignment horizontal="right" vertical="top" wrapText="1" readingOrder="1"/>
    </xf>
    <xf numFmtId="2" fontId="3" fillId="0" borderId="0" xfId="1" applyNumberFormat="1" applyFont="1" applyFill="1" applyBorder="1" applyAlignment="1">
      <alignment horizontal="center" vertical="center"/>
    </xf>
    <xf numFmtId="187" fontId="3" fillId="0" borderId="0" xfId="1" applyNumberFormat="1" applyFont="1" applyFill="1" applyAlignment="1">
      <alignment horizontal="center"/>
    </xf>
    <xf numFmtId="10" fontId="3" fillId="0" borderId="0" xfId="2" applyNumberFormat="1" applyFont="1" applyFill="1" applyAlignment="1">
      <alignment horizontal="center"/>
    </xf>
    <xf numFmtId="43" fontId="3" fillId="0" borderId="0" xfId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right" vertical="top" wrapText="1" readingOrder="1"/>
    </xf>
    <xf numFmtId="4" fontId="11" fillId="0" borderId="2" xfId="0" applyNumberFormat="1" applyFont="1" applyFill="1" applyBorder="1" applyAlignment="1">
      <alignment horizontal="right" vertical="top" wrapText="1" readingOrder="1"/>
    </xf>
    <xf numFmtId="187" fontId="3" fillId="0" borderId="2" xfId="1" applyNumberFormat="1" applyFont="1" applyFill="1" applyBorder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43" fontId="3" fillId="0" borderId="2" xfId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right" vertical="center" wrapText="1"/>
    </xf>
    <xf numFmtId="2" fontId="12" fillId="0" borderId="6" xfId="1" applyNumberFormat="1" applyFont="1" applyFill="1" applyBorder="1" applyAlignment="1">
      <alignment horizontal="center" vertical="center"/>
    </xf>
    <xf numFmtId="2" fontId="12" fillId="0" borderId="3" xfId="1" applyNumberFormat="1" applyFont="1" applyFill="1" applyBorder="1" applyAlignment="1">
      <alignment horizontal="center"/>
    </xf>
    <xf numFmtId="2" fontId="4" fillId="0" borderId="0" xfId="0" applyNumberFormat="1" applyFont="1" applyFill="1" applyAlignment="1">
      <alignment horizontal="center"/>
    </xf>
    <xf numFmtId="187" fontId="12" fillId="0" borderId="2" xfId="1" applyNumberFormat="1" applyFont="1" applyFill="1" applyBorder="1" applyAlignment="1">
      <alignment horizontal="center"/>
    </xf>
    <xf numFmtId="4" fontId="12" fillId="0" borderId="2" xfId="1" applyNumberFormat="1" applyFont="1" applyFill="1" applyBorder="1" applyAlignment="1">
      <alignment horizontal="right" vertical="center" wrapText="1"/>
    </xf>
    <xf numFmtId="2" fontId="3" fillId="0" borderId="2" xfId="0" applyNumberFormat="1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left"/>
    </xf>
    <xf numFmtId="2" fontId="3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0" fontId="3" fillId="0" borderId="0" xfId="0" applyFont="1" applyFill="1" applyBorder="1" applyAlignment="1">
      <alignment wrapText="1"/>
    </xf>
    <xf numFmtId="2" fontId="3" fillId="0" borderId="0" xfId="0" applyNumberFormat="1" applyFont="1" applyFill="1" applyBorder="1" applyAlignment="1">
      <alignment horizontal="center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right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2" fontId="4" fillId="0" borderId="0" xfId="0" applyNumberFormat="1" applyFont="1" applyFill="1" applyAlignment="1">
      <alignment horizontal="right"/>
    </xf>
    <xf numFmtId="0" fontId="13" fillId="0" borderId="9" xfId="0" applyFont="1" applyBorder="1" applyAlignment="1">
      <alignment vertical="center" wrapText="1"/>
    </xf>
    <xf numFmtId="43" fontId="13" fillId="0" borderId="10" xfId="1" applyFont="1" applyBorder="1" applyAlignment="1">
      <alignment horizontal="center" vertical="center" wrapText="1"/>
    </xf>
    <xf numFmtId="2" fontId="14" fillId="0" borderId="2" xfId="0" applyNumberFormat="1" applyFont="1" applyFill="1" applyBorder="1" applyAlignment="1">
      <alignment horizontal="right"/>
    </xf>
    <xf numFmtId="43" fontId="15" fillId="0" borderId="10" xfId="0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43" fontId="15" fillId="0" borderId="10" xfId="1" applyFont="1" applyBorder="1" applyAlignment="1">
      <alignment horizontal="center" vertical="center" wrapText="1"/>
    </xf>
    <xf numFmtId="43" fontId="3" fillId="0" borderId="4" xfId="1" applyFont="1" applyFill="1" applyBorder="1" applyAlignment="1">
      <alignment readingOrder="1"/>
    </xf>
    <xf numFmtId="2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43" fontId="4" fillId="0" borderId="0" xfId="1" applyFont="1" applyFill="1" applyBorder="1" applyAlignment="1">
      <alignment horizontal="right"/>
    </xf>
    <xf numFmtId="43" fontId="4" fillId="0" borderId="0" xfId="1" applyFont="1" applyFill="1" applyBorder="1" applyAlignment="1">
      <alignment horizontal="center"/>
    </xf>
    <xf numFmtId="0" fontId="16" fillId="0" borderId="9" xfId="0" applyFont="1" applyBorder="1" applyAlignment="1">
      <alignment vertical="center" wrapText="1"/>
    </xf>
    <xf numFmtId="187" fontId="16" fillId="0" borderId="10" xfId="1" applyNumberFormat="1" applyFont="1" applyBorder="1" applyAlignment="1">
      <alignment horizontal="right" vertical="center"/>
    </xf>
    <xf numFmtId="187" fontId="16" fillId="0" borderId="10" xfId="0" applyNumberFormat="1" applyFont="1" applyBorder="1" applyAlignment="1">
      <alignment horizontal="right" vertical="center"/>
    </xf>
    <xf numFmtId="4" fontId="16" fillId="0" borderId="10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87" fontId="7" fillId="0" borderId="10" xfId="1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center" vertical="center" wrapText="1"/>
    </xf>
    <xf numFmtId="187" fontId="7" fillId="0" borderId="10" xfId="0" applyNumberFormat="1" applyFont="1" applyBorder="1" applyAlignment="1">
      <alignment horizontal="right" vertical="center"/>
    </xf>
    <xf numFmtId="4" fontId="13" fillId="0" borderId="9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63"/>
  <sheetViews>
    <sheetView tabSelected="1" zoomScale="85" zoomScaleNormal="85" workbookViewId="0">
      <selection activeCell="A11" sqref="A11"/>
    </sheetView>
  </sheetViews>
  <sheetFormatPr defaultRowHeight="21" x14ac:dyDescent="0.35"/>
  <cols>
    <col min="1" max="1" width="17.5" style="4" customWidth="1"/>
    <col min="2" max="2" width="18.375" style="160" bestFit="1" customWidth="1"/>
    <col min="3" max="3" width="10.125" style="160" bestFit="1" customWidth="1"/>
    <col min="4" max="4" width="13.125" style="160" bestFit="1" customWidth="1"/>
    <col min="5" max="5" width="14.5" style="160" bestFit="1" customWidth="1"/>
    <col min="6" max="6" width="14.25" style="136" bestFit="1" customWidth="1"/>
    <col min="7" max="7" width="14.5" style="3" bestFit="1" customWidth="1"/>
    <col min="8" max="8" width="8.625" style="3" customWidth="1"/>
    <col min="9" max="10" width="10.25" style="3" customWidth="1"/>
    <col min="11" max="11" width="7.875" style="3" customWidth="1"/>
    <col min="12" max="12" width="7.375" style="4" customWidth="1"/>
    <col min="13" max="13" width="9" style="5" bestFit="1" customWidth="1"/>
    <col min="14" max="15" width="5.625" style="4" customWidth="1"/>
    <col min="16" max="16" width="6.125" style="4" customWidth="1"/>
    <col min="17" max="16384" width="9" style="4"/>
  </cols>
  <sheetData>
    <row r="1" spans="1:16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6" x14ac:dyDescent="0.35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13" t="s">
        <v>5</v>
      </c>
      <c r="I2" s="14"/>
      <c r="J2" s="2"/>
    </row>
    <row r="3" spans="1:16" s="21" customFormat="1" x14ac:dyDescent="0.35">
      <c r="A3" s="15"/>
      <c r="B3" s="16" t="s">
        <v>6</v>
      </c>
      <c r="C3" s="16" t="s">
        <v>7</v>
      </c>
      <c r="D3" s="17" t="s">
        <v>6</v>
      </c>
      <c r="E3" s="17" t="s">
        <v>7</v>
      </c>
      <c r="F3" s="18" t="s">
        <v>6</v>
      </c>
      <c r="G3" s="19" t="s">
        <v>7</v>
      </c>
      <c r="H3" s="15" t="s">
        <v>6</v>
      </c>
      <c r="I3" s="15" t="s">
        <v>7</v>
      </c>
      <c r="J3" s="2"/>
      <c r="K3" s="20"/>
    </row>
    <row r="4" spans="1:16" x14ac:dyDescent="0.35">
      <c r="A4" s="6" t="s">
        <v>8</v>
      </c>
      <c r="B4" s="22">
        <v>30</v>
      </c>
      <c r="C4" s="22">
        <v>34.08</v>
      </c>
      <c r="D4" s="23">
        <v>51</v>
      </c>
      <c r="E4" s="23">
        <v>56.24</v>
      </c>
      <c r="F4" s="18">
        <v>72</v>
      </c>
      <c r="G4" s="24">
        <v>81.739999999999995</v>
      </c>
      <c r="H4" s="6">
        <v>93</v>
      </c>
      <c r="I4" s="6">
        <v>100</v>
      </c>
      <c r="J4" s="25"/>
    </row>
    <row r="5" spans="1:16" x14ac:dyDescent="0.35">
      <c r="A5" s="6" t="s">
        <v>9</v>
      </c>
      <c r="B5" s="22">
        <v>34</v>
      </c>
      <c r="C5" s="22">
        <v>35.33</v>
      </c>
      <c r="D5" s="23">
        <v>57</v>
      </c>
      <c r="E5" s="23">
        <v>55.78</v>
      </c>
      <c r="F5" s="18">
        <v>79</v>
      </c>
      <c r="G5" s="24">
        <v>81.760000000000005</v>
      </c>
      <c r="H5" s="6">
        <v>98</v>
      </c>
      <c r="I5" s="6">
        <v>100</v>
      </c>
      <c r="J5" s="25"/>
    </row>
    <row r="6" spans="1:16" x14ac:dyDescent="0.35">
      <c r="A6" s="6" t="s">
        <v>10</v>
      </c>
      <c r="B6" s="22">
        <v>13</v>
      </c>
      <c r="C6" s="22">
        <v>28.96</v>
      </c>
      <c r="D6" s="23">
        <v>29</v>
      </c>
      <c r="E6" s="23">
        <v>58.15</v>
      </c>
      <c r="F6" s="18">
        <v>46</v>
      </c>
      <c r="G6" s="24">
        <v>81.650000000000006</v>
      </c>
      <c r="H6" s="6">
        <v>75</v>
      </c>
      <c r="I6" s="6">
        <v>100</v>
      </c>
      <c r="J6" s="25"/>
    </row>
    <row r="7" spans="1:16" x14ac:dyDescent="0.35">
      <c r="A7" s="26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6" x14ac:dyDescent="0.35">
      <c r="A8" s="27"/>
      <c r="B8" s="28"/>
      <c r="C8" s="28"/>
      <c r="D8" s="28"/>
      <c r="E8" s="28"/>
      <c r="F8" s="29"/>
      <c r="L8" s="30"/>
      <c r="M8" s="31" t="s">
        <v>12</v>
      </c>
    </row>
    <row r="9" spans="1:16" s="42" customFormat="1" ht="56.25" x14ac:dyDescent="0.3">
      <c r="A9" s="32" t="s">
        <v>1</v>
      </c>
      <c r="B9" s="33" t="s">
        <v>13</v>
      </c>
      <c r="C9" s="33" t="s">
        <v>14</v>
      </c>
      <c r="D9" s="34" t="s">
        <v>15</v>
      </c>
      <c r="E9" s="35" t="s">
        <v>6</v>
      </c>
      <c r="F9" s="36" t="s">
        <v>16</v>
      </c>
      <c r="G9" s="36" t="s">
        <v>17</v>
      </c>
      <c r="H9" s="37" t="s">
        <v>18</v>
      </c>
      <c r="I9" s="38" t="s">
        <v>19</v>
      </c>
      <c r="J9" s="36" t="s">
        <v>20</v>
      </c>
      <c r="K9" s="36" t="s">
        <v>17</v>
      </c>
      <c r="L9" s="39" t="s">
        <v>18</v>
      </c>
      <c r="M9" s="40" t="s">
        <v>21</v>
      </c>
      <c r="N9" s="41" t="s">
        <v>22</v>
      </c>
      <c r="O9" s="41" t="s">
        <v>23</v>
      </c>
    </row>
    <row r="10" spans="1:16" ht="18.75" x14ac:dyDescent="0.3">
      <c r="A10" s="43" t="s">
        <v>29</v>
      </c>
      <c r="B10" s="4"/>
      <c r="C10" s="4"/>
      <c r="D10" s="4"/>
      <c r="E10" s="4"/>
      <c r="F10" s="4"/>
      <c r="G10" s="4"/>
      <c r="H10" s="4"/>
      <c r="I10" s="4"/>
      <c r="J10" s="4"/>
      <c r="K10" s="4"/>
      <c r="M10" s="4"/>
    </row>
    <row r="11" spans="1:16" x14ac:dyDescent="0.35">
      <c r="A11" s="44" t="s">
        <v>8</v>
      </c>
      <c r="B11" s="45">
        <f>+B12+B13</f>
        <v>22242.21</v>
      </c>
      <c r="C11" s="45">
        <f>+C12+C13</f>
        <v>0</v>
      </c>
      <c r="D11" s="45">
        <f>+D12+D13</f>
        <v>2632.0400000000004</v>
      </c>
      <c r="E11" s="46">
        <f>+E12+E13</f>
        <v>16823.34</v>
      </c>
      <c r="F11" s="47">
        <f>+E11*100/B11</f>
        <v>75.636998301877384</v>
      </c>
      <c r="G11" s="47">
        <v>72</v>
      </c>
      <c r="H11" s="48">
        <f>+F11-G11</f>
        <v>3.6369983018773837</v>
      </c>
      <c r="I11" s="49">
        <f>+C11+D11+E11</f>
        <v>19455.38</v>
      </c>
      <c r="J11" s="50">
        <f>+I11*100/B11</f>
        <v>87.470534627629178</v>
      </c>
      <c r="K11" s="50">
        <v>81.739999999999995</v>
      </c>
      <c r="L11" s="51">
        <f>+J11-K11</f>
        <v>5.7305346276291829</v>
      </c>
      <c r="M11" s="52">
        <f>+B11-I11</f>
        <v>2786.8299999999981</v>
      </c>
      <c r="N11" s="53">
        <v>1</v>
      </c>
      <c r="O11" s="53">
        <v>3</v>
      </c>
      <c r="P11" s="54"/>
    </row>
    <row r="12" spans="1:16" x14ac:dyDescent="0.35">
      <c r="A12" s="44" t="s">
        <v>9</v>
      </c>
      <c r="B12" s="55">
        <v>13001.76</v>
      </c>
      <c r="C12" s="55">
        <v>0</v>
      </c>
      <c r="D12" s="55">
        <v>55.03</v>
      </c>
      <c r="E12" s="56">
        <v>11625.72</v>
      </c>
      <c r="F12" s="47">
        <f>+E12*100/B12</f>
        <v>89.416509764831844</v>
      </c>
      <c r="G12" s="47">
        <v>79</v>
      </c>
      <c r="H12" s="48">
        <f>+F12-G12</f>
        <v>10.416509764831844</v>
      </c>
      <c r="I12" s="49">
        <f>+C12+D12+E12</f>
        <v>11680.75</v>
      </c>
      <c r="J12" s="50">
        <f>+I12*100/B12</f>
        <v>89.839760155548177</v>
      </c>
      <c r="K12" s="50">
        <v>81.760000000000005</v>
      </c>
      <c r="L12" s="51">
        <f>+J12-K12</f>
        <v>8.079760155548172</v>
      </c>
      <c r="M12" s="52">
        <f>+B12-I12</f>
        <v>1321.0100000000002</v>
      </c>
      <c r="N12" s="53"/>
      <c r="O12" s="53"/>
    </row>
    <row r="13" spans="1:16" x14ac:dyDescent="0.35">
      <c r="A13" s="44" t="s">
        <v>10</v>
      </c>
      <c r="B13" s="55">
        <v>9240.4500000000007</v>
      </c>
      <c r="C13" s="55">
        <v>0</v>
      </c>
      <c r="D13" s="57">
        <v>2577.0100000000002</v>
      </c>
      <c r="E13" s="56">
        <v>5197.62</v>
      </c>
      <c r="F13" s="47">
        <f>+E13*100/B13</f>
        <v>56.248559323409573</v>
      </c>
      <c r="G13" s="47">
        <v>46</v>
      </c>
      <c r="H13" s="48">
        <f>+F13-G13</f>
        <v>10.248559323409573</v>
      </c>
      <c r="I13" s="49">
        <f>+C13+D13+E13</f>
        <v>7774.63</v>
      </c>
      <c r="J13" s="50">
        <f>+I13*100/B13</f>
        <v>84.1369197387573</v>
      </c>
      <c r="K13" s="50">
        <v>81.650000000000006</v>
      </c>
      <c r="L13" s="51">
        <f>+J13-K13</f>
        <v>2.4869197387572939</v>
      </c>
      <c r="M13" s="52">
        <f>+B13-I13</f>
        <v>1465.8200000000006</v>
      </c>
      <c r="N13" s="53">
        <v>1</v>
      </c>
      <c r="O13" s="53">
        <v>13</v>
      </c>
    </row>
    <row r="14" spans="1:16" s="60" customFormat="1" ht="21" customHeight="1" x14ac:dyDescent="0.3">
      <c r="A14" s="43" t="s">
        <v>33</v>
      </c>
      <c r="B14" s="4"/>
      <c r="C14" s="4"/>
      <c r="D14" s="4"/>
      <c r="E14" s="58"/>
      <c r="F14" s="4"/>
      <c r="G14" s="4"/>
      <c r="H14" s="4"/>
      <c r="I14" s="59"/>
      <c r="J14" s="4"/>
      <c r="K14" s="4"/>
      <c r="L14" s="4"/>
      <c r="M14" s="4"/>
      <c r="N14" s="4"/>
      <c r="O14" s="4"/>
    </row>
    <row r="15" spans="1:16" s="72" customFormat="1" x14ac:dyDescent="0.35">
      <c r="A15" s="61" t="s">
        <v>8</v>
      </c>
      <c r="B15" s="62">
        <f>+B16+B20</f>
        <v>2929292530.23</v>
      </c>
      <c r="C15" s="62">
        <f>+C16+C20</f>
        <v>55305.83</v>
      </c>
      <c r="D15" s="63">
        <f>+D16+D20</f>
        <v>128490617.58</v>
      </c>
      <c r="E15" s="64">
        <f>+E16+E20</f>
        <v>2296972329.46</v>
      </c>
      <c r="F15" s="65">
        <f t="shared" ref="F15:F20" si="0">+E15*100/B15</f>
        <v>78.413893653688731</v>
      </c>
      <c r="G15" s="65"/>
      <c r="H15" s="66"/>
      <c r="I15" s="67">
        <f t="shared" ref="I15:I20" si="1">+C15+D15+E15</f>
        <v>2425518252.8699999</v>
      </c>
      <c r="J15" s="68">
        <f t="shared" ref="J15:J20" si="2">+I15*100/B15</f>
        <v>82.802186119648312</v>
      </c>
      <c r="K15" s="68"/>
      <c r="L15" s="69"/>
      <c r="M15" s="70">
        <f t="shared" ref="M15:M20" si="3">+B15-I15</f>
        <v>503774277.36000013</v>
      </c>
      <c r="N15" s="71"/>
      <c r="O15" s="71"/>
    </row>
    <row r="16" spans="1:16" s="77" customFormat="1" x14ac:dyDescent="0.35">
      <c r="A16" s="73" t="s">
        <v>34</v>
      </c>
      <c r="B16" s="62">
        <f>+B17+B18+B19</f>
        <v>2542138360.5500002</v>
      </c>
      <c r="C16" s="62">
        <f>+C17+C18+C19</f>
        <v>0</v>
      </c>
      <c r="D16" s="62">
        <f>+D17+D18+D19</f>
        <v>128490617.58</v>
      </c>
      <c r="E16" s="64">
        <f>+E17+E18+E19</f>
        <v>1929132522.6900001</v>
      </c>
      <c r="F16" s="65">
        <f t="shared" si="0"/>
        <v>75.886212671470233</v>
      </c>
      <c r="G16" s="65"/>
      <c r="H16" s="66"/>
      <c r="I16" s="74">
        <f t="shared" si="1"/>
        <v>2057623140.27</v>
      </c>
      <c r="J16" s="65">
        <f t="shared" si="2"/>
        <v>80.94064320813861</v>
      </c>
      <c r="K16" s="65"/>
      <c r="L16" s="75"/>
      <c r="M16" s="70">
        <f t="shared" si="3"/>
        <v>484515220.28000021</v>
      </c>
      <c r="N16" s="76"/>
      <c r="O16" s="76"/>
    </row>
    <row r="17" spans="1:16" s="87" customFormat="1" x14ac:dyDescent="0.35">
      <c r="A17" s="78" t="s">
        <v>35</v>
      </c>
      <c r="B17" s="79">
        <v>25884492.32</v>
      </c>
      <c r="C17" s="79">
        <v>0</v>
      </c>
      <c r="D17" s="80">
        <v>0</v>
      </c>
      <c r="E17" s="81">
        <v>24037520.32</v>
      </c>
      <c r="F17" s="82">
        <f t="shared" si="0"/>
        <v>92.864561617950244</v>
      </c>
      <c r="G17" s="82"/>
      <c r="H17" s="83"/>
      <c r="I17" s="67">
        <f t="shared" si="1"/>
        <v>24037520.32</v>
      </c>
      <c r="J17" s="82">
        <f t="shared" si="2"/>
        <v>92.864561617950244</v>
      </c>
      <c r="K17" s="82"/>
      <c r="L17" s="84"/>
      <c r="M17" s="85">
        <f t="shared" si="3"/>
        <v>1846972</v>
      </c>
      <c r="N17" s="86"/>
      <c r="O17" s="86"/>
    </row>
    <row r="18" spans="1:16" s="87" customFormat="1" x14ac:dyDescent="0.35">
      <c r="A18" s="78" t="s">
        <v>36</v>
      </c>
      <c r="B18" s="79">
        <v>1847016598.2300003</v>
      </c>
      <c r="C18" s="79">
        <v>0</v>
      </c>
      <c r="D18" s="80">
        <v>12217802.630000001</v>
      </c>
      <c r="E18" s="81">
        <v>1719624611.3700001</v>
      </c>
      <c r="F18" s="82">
        <f t="shared" si="0"/>
        <v>93.102823927945195</v>
      </c>
      <c r="G18" s="82"/>
      <c r="H18" s="83"/>
      <c r="I18" s="67">
        <f t="shared" si="1"/>
        <v>1731842414.0000002</v>
      </c>
      <c r="J18" s="82">
        <f t="shared" si="2"/>
        <v>93.764312440918417</v>
      </c>
      <c r="K18" s="82"/>
      <c r="L18" s="84"/>
      <c r="M18" s="85">
        <f t="shared" si="3"/>
        <v>115174184.23000002</v>
      </c>
      <c r="N18" s="86"/>
      <c r="O18" s="86"/>
    </row>
    <row r="19" spans="1:16" s="87" customFormat="1" x14ac:dyDescent="0.35">
      <c r="A19" s="78" t="s">
        <v>37</v>
      </c>
      <c r="B19" s="79">
        <v>669237270</v>
      </c>
      <c r="C19" s="79">
        <v>0</v>
      </c>
      <c r="D19" s="80">
        <v>116272814.95</v>
      </c>
      <c r="E19" s="81">
        <v>185470391</v>
      </c>
      <c r="F19" s="82">
        <f t="shared" si="0"/>
        <v>27.713697266142994</v>
      </c>
      <c r="G19" s="82"/>
      <c r="H19" s="83"/>
      <c r="I19" s="67">
        <f t="shared" si="1"/>
        <v>301743205.94999999</v>
      </c>
      <c r="J19" s="82">
        <f t="shared" si="2"/>
        <v>45.087627285013582</v>
      </c>
      <c r="K19" s="82"/>
      <c r="L19" s="84"/>
      <c r="M19" s="85">
        <f t="shared" si="3"/>
        <v>367494064.05000001</v>
      </c>
      <c r="N19" s="86"/>
      <c r="O19" s="86"/>
    </row>
    <row r="20" spans="1:16" s="77" customFormat="1" x14ac:dyDescent="0.35">
      <c r="A20" s="73" t="s">
        <v>38</v>
      </c>
      <c r="B20" s="62">
        <v>387154169.67999995</v>
      </c>
      <c r="C20" s="62">
        <v>55305.83</v>
      </c>
      <c r="D20" s="63">
        <v>0</v>
      </c>
      <c r="E20" s="64">
        <v>367839806.76999998</v>
      </c>
      <c r="F20" s="65">
        <f t="shared" si="0"/>
        <v>95.011195946574944</v>
      </c>
      <c r="G20" s="65"/>
      <c r="H20" s="66"/>
      <c r="I20" s="74">
        <f t="shared" si="1"/>
        <v>367895112.59999996</v>
      </c>
      <c r="J20" s="68">
        <f t="shared" si="2"/>
        <v>95.025481167897937</v>
      </c>
      <c r="K20" s="68"/>
      <c r="L20" s="69"/>
      <c r="M20" s="70">
        <f t="shared" si="3"/>
        <v>19259057.079999983</v>
      </c>
      <c r="N20" s="76"/>
      <c r="O20" s="76"/>
    </row>
    <row r="21" spans="1:16" s="96" customFormat="1" ht="9.75" hidden="1" customHeight="1" x14ac:dyDescent="0.35">
      <c r="A21" s="88"/>
      <c r="B21" s="89"/>
      <c r="C21" s="90"/>
      <c r="D21" s="89"/>
      <c r="E21" s="91"/>
      <c r="F21" s="92"/>
      <c r="G21" s="92"/>
      <c r="H21" s="93"/>
      <c r="I21" s="94"/>
      <c r="J21" s="50"/>
      <c r="K21" s="50"/>
      <c r="L21" s="51"/>
      <c r="M21" s="95"/>
      <c r="N21" s="86"/>
      <c r="O21" s="86"/>
    </row>
    <row r="22" spans="1:16" s="103" customFormat="1" ht="42" hidden="1" customHeight="1" x14ac:dyDescent="0.35">
      <c r="A22" s="97" t="s">
        <v>39</v>
      </c>
      <c r="B22" s="98">
        <v>2183.33</v>
      </c>
      <c r="C22" s="99"/>
      <c r="D22" s="100">
        <v>58.2</v>
      </c>
      <c r="E22" s="101">
        <v>2065.29</v>
      </c>
      <c r="F22" s="47">
        <f>+E22*100/B22</f>
        <v>94.593579532182488</v>
      </c>
      <c r="G22" s="47"/>
      <c r="H22" s="48"/>
      <c r="I22" s="94">
        <f>+C22+D22+E22</f>
        <v>2123.4899999999998</v>
      </c>
      <c r="J22" s="50"/>
      <c r="K22" s="50"/>
      <c r="L22" s="51"/>
      <c r="M22" s="95">
        <f>+B22-I22</f>
        <v>59.840000000000146</v>
      </c>
      <c r="N22" s="102"/>
      <c r="O22" s="102"/>
    </row>
    <row r="23" spans="1:16" s="87" customFormat="1" x14ac:dyDescent="0.35">
      <c r="A23" s="104" t="s">
        <v>40</v>
      </c>
      <c r="B23" s="105"/>
      <c r="C23" s="105"/>
      <c r="D23" s="105"/>
      <c r="E23" s="105"/>
      <c r="F23" s="105"/>
      <c r="G23" s="105"/>
      <c r="H23" s="105"/>
      <c r="I23" s="106"/>
      <c r="J23" s="105"/>
      <c r="K23" s="105"/>
      <c r="L23" s="105"/>
      <c r="M23" s="105"/>
      <c r="N23" s="105"/>
      <c r="O23" s="107"/>
    </row>
    <row r="24" spans="1:16" s="118" customFormat="1" ht="25.5" customHeight="1" x14ac:dyDescent="0.2">
      <c r="A24" s="108" t="s">
        <v>41</v>
      </c>
      <c r="B24" s="109">
        <v>2287.7399999999998</v>
      </c>
      <c r="C24" s="110">
        <v>0</v>
      </c>
      <c r="D24" s="111">
        <v>703.87</v>
      </c>
      <c r="E24" s="112">
        <v>1582.38</v>
      </c>
      <c r="F24" s="113">
        <f>+E24*100/B24</f>
        <v>69.167825015080396</v>
      </c>
      <c r="G24" s="113"/>
      <c r="H24" s="114"/>
      <c r="I24" s="115">
        <f>+D24+E24</f>
        <v>2286.25</v>
      </c>
      <c r="J24" s="47">
        <f>+I24*100/B24</f>
        <v>99.934870221266408</v>
      </c>
      <c r="K24" s="47"/>
      <c r="L24" s="116"/>
      <c r="M24" s="95">
        <f>+B24-I24</f>
        <v>1.4899999999997817</v>
      </c>
      <c r="N24" s="117"/>
      <c r="O24" s="117"/>
    </row>
    <row r="25" spans="1:16" s="21" customFormat="1" ht="11.25" customHeight="1" x14ac:dyDescent="0.35">
      <c r="B25" s="119"/>
      <c r="C25" s="119"/>
      <c r="D25" s="120"/>
      <c r="E25" s="119"/>
      <c r="F25" s="121"/>
      <c r="G25" s="122"/>
      <c r="H25" s="122"/>
      <c r="I25" s="123"/>
      <c r="J25" s="123"/>
      <c r="K25" s="124"/>
      <c r="L25" s="125"/>
    </row>
    <row r="26" spans="1:16" s="21" customFormat="1" ht="21" hidden="1" customHeight="1" x14ac:dyDescent="0.35">
      <c r="A26" s="126" t="s">
        <v>42</v>
      </c>
      <c r="B26" s="119"/>
      <c r="C26" s="119"/>
      <c r="D26" s="120"/>
      <c r="E26" s="119"/>
      <c r="F26" s="121"/>
      <c r="G26" s="122"/>
      <c r="H26" s="122"/>
      <c r="I26" s="122"/>
      <c r="J26" s="122"/>
      <c r="K26" s="123"/>
      <c r="L26" s="124"/>
      <c r="M26" s="125"/>
    </row>
    <row r="27" spans="1:16" s="21" customFormat="1" ht="21" hidden="1" customHeight="1" x14ac:dyDescent="0.35">
      <c r="A27" s="127" t="s">
        <v>43</v>
      </c>
      <c r="B27" s="98"/>
      <c r="C27" s="98"/>
      <c r="D27" s="128"/>
      <c r="E27" s="129"/>
      <c r="F27" s="47"/>
      <c r="G27" s="130"/>
      <c r="H27" s="130"/>
      <c r="I27" s="130"/>
      <c r="J27" s="131"/>
      <c r="K27" s="132"/>
      <c r="L27" s="133"/>
      <c r="M27" s="102"/>
      <c r="N27" s="102"/>
      <c r="O27" s="102"/>
    </row>
    <row r="28" spans="1:16" s="21" customFormat="1" ht="21" hidden="1" customHeight="1" x14ac:dyDescent="0.35">
      <c r="A28" s="108" t="s">
        <v>8</v>
      </c>
      <c r="B28" s="98">
        <f>+B29+B30</f>
        <v>77.165999999999997</v>
      </c>
      <c r="C28" s="98"/>
      <c r="D28" s="128">
        <f>+D29+D30</f>
        <v>2.5000000000000001E-2</v>
      </c>
      <c r="E28" s="98">
        <f>+E29+E30</f>
        <v>1.704</v>
      </c>
      <c r="F28" s="47">
        <f>+E28*100/B28</f>
        <v>2.2082264209626001</v>
      </c>
      <c r="G28" s="47">
        <v>51</v>
      </c>
      <c r="H28" s="134">
        <f>+F28-G28</f>
        <v>-48.791773579037397</v>
      </c>
      <c r="I28" s="49">
        <f>+C28+D28+E28</f>
        <v>1.7289999999999999</v>
      </c>
      <c r="J28" s="50">
        <f>+I28*100/B28</f>
        <v>2.2406241090635772</v>
      </c>
      <c r="K28" s="50">
        <v>56.24</v>
      </c>
      <c r="L28" s="135">
        <f>+J28-K28</f>
        <v>-53.999375890936427</v>
      </c>
      <c r="M28" s="52">
        <f>+B28-I28</f>
        <v>75.436999999999998</v>
      </c>
      <c r="N28" s="102"/>
      <c r="O28" s="102"/>
      <c r="P28" s="21" t="s">
        <v>44</v>
      </c>
    </row>
    <row r="29" spans="1:16" s="21" customFormat="1" ht="21" hidden="1" customHeight="1" x14ac:dyDescent="0.35">
      <c r="A29" s="108" t="s">
        <v>9</v>
      </c>
      <c r="B29" s="98">
        <v>10.872</v>
      </c>
      <c r="C29" s="98"/>
      <c r="D29" s="128">
        <v>2.5000000000000001E-2</v>
      </c>
      <c r="E29" s="98">
        <v>1.704</v>
      </c>
      <c r="F29" s="47">
        <f>+E29*100/B29</f>
        <v>15.673289183222959</v>
      </c>
      <c r="G29" s="47">
        <v>57</v>
      </c>
      <c r="H29" s="134">
        <f>+F29-G29</f>
        <v>-41.326710816777037</v>
      </c>
      <c r="I29" s="49">
        <f>+C29+D29+E29</f>
        <v>1.7289999999999999</v>
      </c>
      <c r="J29" s="50">
        <f>+I29*100/B29</f>
        <v>15.903237674760852</v>
      </c>
      <c r="K29" s="50">
        <v>55.78</v>
      </c>
      <c r="L29" s="135">
        <f>+J29-K29</f>
        <v>-39.876762325239149</v>
      </c>
      <c r="M29" s="52">
        <f>+B29-I29</f>
        <v>9.1430000000000007</v>
      </c>
      <c r="N29" s="102"/>
      <c r="O29" s="102"/>
    </row>
    <row r="30" spans="1:16" s="21" customFormat="1" ht="21" hidden="1" customHeight="1" x14ac:dyDescent="0.35">
      <c r="A30" s="108" t="s">
        <v>10</v>
      </c>
      <c r="B30" s="98">
        <v>66.293999999999997</v>
      </c>
      <c r="C30" s="98"/>
      <c r="D30" s="128">
        <v>0</v>
      </c>
      <c r="E30" s="98">
        <v>0</v>
      </c>
      <c r="F30" s="47">
        <f>+E30*100/B30</f>
        <v>0</v>
      </c>
      <c r="G30" s="47">
        <v>29</v>
      </c>
      <c r="H30" s="134">
        <f>+F30-G30</f>
        <v>-29</v>
      </c>
      <c r="I30" s="49">
        <f>+C30+D30+E30</f>
        <v>0</v>
      </c>
      <c r="J30" s="50">
        <f>+I30*100/B30</f>
        <v>0</v>
      </c>
      <c r="K30" s="50">
        <v>58.15</v>
      </c>
      <c r="L30" s="135">
        <f>+J30-K30</f>
        <v>-58.15</v>
      </c>
      <c r="M30" s="52">
        <f>+B30-I30</f>
        <v>66.293999999999997</v>
      </c>
      <c r="N30" s="102"/>
      <c r="O30" s="102"/>
    </row>
    <row r="31" spans="1:16" s="21" customFormat="1" ht="21" hidden="1" customHeight="1" x14ac:dyDescent="0.35">
      <c r="A31" s="127" t="s">
        <v>45</v>
      </c>
      <c r="B31" s="98"/>
      <c r="C31" s="98"/>
      <c r="D31" s="128"/>
      <c r="E31" s="98"/>
      <c r="F31" s="47"/>
      <c r="G31" s="130"/>
      <c r="H31" s="137"/>
      <c r="I31" s="130"/>
      <c r="J31" s="131"/>
      <c r="K31" s="132"/>
      <c r="L31" s="138"/>
      <c r="M31" s="102"/>
      <c r="N31" s="102"/>
      <c r="O31" s="102"/>
    </row>
    <row r="32" spans="1:16" s="21" customFormat="1" ht="21" hidden="1" customHeight="1" x14ac:dyDescent="0.35">
      <c r="A32" s="108" t="s">
        <v>8</v>
      </c>
      <c r="B32" s="98">
        <f>+B33+B34</f>
        <v>286.75</v>
      </c>
      <c r="C32" s="98"/>
      <c r="D32" s="128">
        <f>+D33+D34</f>
        <v>207.21499999999997</v>
      </c>
      <c r="E32" s="98">
        <f>+E33+E34</f>
        <v>20.417000000000002</v>
      </c>
      <c r="F32" s="47">
        <f>+E32*100/B32</f>
        <v>7.1201394943330438</v>
      </c>
      <c r="G32" s="47">
        <v>51</v>
      </c>
      <c r="H32" s="134">
        <f>+F32-G32</f>
        <v>-43.879860505666954</v>
      </c>
      <c r="I32" s="49">
        <f>+C32+D32+E32</f>
        <v>227.63199999999998</v>
      </c>
      <c r="J32" s="50">
        <f>+I32*100/B32</f>
        <v>79.383435047951167</v>
      </c>
      <c r="K32" s="50">
        <v>56.24</v>
      </c>
      <c r="L32" s="135">
        <f>+J32-K32</f>
        <v>23.143435047951165</v>
      </c>
      <c r="M32" s="52">
        <f>+B32-I32</f>
        <v>59.118000000000023</v>
      </c>
      <c r="N32" s="102"/>
      <c r="O32" s="102"/>
    </row>
    <row r="33" spans="1:16" s="21" customFormat="1" ht="21" hidden="1" customHeight="1" x14ac:dyDescent="0.35">
      <c r="A33" s="108" t="s">
        <v>9</v>
      </c>
      <c r="B33" s="98">
        <v>15.765000000000001</v>
      </c>
      <c r="C33" s="98"/>
      <c r="D33" s="139">
        <v>3.9E-2</v>
      </c>
      <c r="E33" s="98">
        <v>7.37</v>
      </c>
      <c r="F33" s="47">
        <f>+E33*100/B33</f>
        <v>46.749127814779577</v>
      </c>
      <c r="G33" s="47">
        <v>57</v>
      </c>
      <c r="H33" s="134">
        <f>+F33-G33</f>
        <v>-10.250872185220423</v>
      </c>
      <c r="I33" s="49">
        <f>+C33+D33+E33</f>
        <v>7.4089999999999998</v>
      </c>
      <c r="J33" s="50">
        <f>+I33*100/B33</f>
        <v>46.9965112591183</v>
      </c>
      <c r="K33" s="50">
        <v>55.78</v>
      </c>
      <c r="L33" s="135">
        <f>+J33-K33</f>
        <v>-8.7834887408817011</v>
      </c>
      <c r="M33" s="52">
        <f>+B33-I33</f>
        <v>8.3560000000000016</v>
      </c>
      <c r="N33" s="102"/>
      <c r="O33" s="102"/>
    </row>
    <row r="34" spans="1:16" s="21" customFormat="1" ht="21" hidden="1" customHeight="1" x14ac:dyDescent="0.35">
      <c r="A34" s="108" t="s">
        <v>10</v>
      </c>
      <c r="B34" s="98">
        <v>270.98500000000001</v>
      </c>
      <c r="C34" s="98"/>
      <c r="D34" s="139">
        <v>207.17599999999999</v>
      </c>
      <c r="E34" s="98">
        <v>13.047000000000001</v>
      </c>
      <c r="F34" s="47">
        <f>+E34*100/B34</f>
        <v>4.8146576378766355</v>
      </c>
      <c r="G34" s="47">
        <v>29</v>
      </c>
      <c r="H34" s="134">
        <f>+F34-G34</f>
        <v>-24.185342362123365</v>
      </c>
      <c r="I34" s="49">
        <f>+C34+D34+E34</f>
        <v>220.22299999999998</v>
      </c>
      <c r="J34" s="50">
        <f>+I34*100/B34</f>
        <v>81.267597837518679</v>
      </c>
      <c r="K34" s="50">
        <v>58.15</v>
      </c>
      <c r="L34" s="135">
        <f>+J34-K34</f>
        <v>23.11759783751868</v>
      </c>
      <c r="M34" s="52">
        <f>+B34-I34</f>
        <v>50.762000000000029</v>
      </c>
      <c r="N34" s="102"/>
      <c r="O34" s="102"/>
    </row>
    <row r="35" spans="1:16" s="141" customFormat="1" x14ac:dyDescent="0.25">
      <c r="A35" s="140" t="s">
        <v>46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</row>
    <row r="36" spans="1:16" s="141" customFormat="1" x14ac:dyDescent="0.35">
      <c r="A36" s="142" t="s">
        <v>47</v>
      </c>
      <c r="B36" s="143"/>
      <c r="C36" s="143"/>
      <c r="D36" s="143"/>
      <c r="E36" s="144"/>
      <c r="F36" s="145"/>
      <c r="G36" s="146"/>
      <c r="H36" s="146"/>
      <c r="I36" s="146"/>
      <c r="J36" s="146"/>
      <c r="K36" s="146"/>
      <c r="M36" s="147"/>
    </row>
    <row r="37" spans="1:16" s="141" customFormat="1" x14ac:dyDescent="0.35">
      <c r="B37" s="144"/>
      <c r="C37" s="144"/>
      <c r="D37" s="144"/>
      <c r="E37" s="148"/>
      <c r="F37" s="149"/>
      <c r="G37" s="146"/>
      <c r="H37" s="146"/>
      <c r="I37" s="146"/>
      <c r="J37" s="146"/>
      <c r="K37" s="146"/>
      <c r="L37" s="147"/>
    </row>
    <row r="38" spans="1:16" s="150" customFormat="1" hidden="1" x14ac:dyDescent="0.35">
      <c r="B38" s="151"/>
      <c r="C38" s="151"/>
      <c r="D38" s="151"/>
      <c r="E38" s="151"/>
      <c r="F38" s="151"/>
      <c r="G38" s="151"/>
      <c r="H38" s="152"/>
      <c r="N38" s="153"/>
    </row>
    <row r="39" spans="1:16" ht="37.5" hidden="1" x14ac:dyDescent="0.35">
      <c r="A39" s="154" t="s">
        <v>1</v>
      </c>
      <c r="B39" s="154" t="s">
        <v>13</v>
      </c>
      <c r="C39" s="155" t="s">
        <v>15</v>
      </c>
      <c r="D39" s="154" t="s">
        <v>24</v>
      </c>
      <c r="E39" s="154" t="s">
        <v>25</v>
      </c>
      <c r="F39" s="156" t="s">
        <v>48</v>
      </c>
      <c r="G39" s="156" t="s">
        <v>26</v>
      </c>
      <c r="H39" s="156" t="s">
        <v>27</v>
      </c>
      <c r="I39" s="156" t="s">
        <v>28</v>
      </c>
      <c r="J39" s="156" t="s">
        <v>48</v>
      </c>
      <c r="K39" s="156" t="s">
        <v>26</v>
      </c>
      <c r="L39" s="3"/>
      <c r="M39" s="3"/>
      <c r="O39" s="5"/>
    </row>
    <row r="40" spans="1:16" s="160" customFormat="1" ht="38.25" hidden="1" thickBot="1" x14ac:dyDescent="0.4">
      <c r="A40" s="157"/>
      <c r="B40" s="157"/>
      <c r="C40" s="158"/>
      <c r="D40" s="157"/>
      <c r="E40" s="157"/>
      <c r="F40" s="159"/>
      <c r="G40" s="159" t="s">
        <v>32</v>
      </c>
      <c r="H40" s="159" t="s">
        <v>30</v>
      </c>
      <c r="I40" s="159" t="s">
        <v>31</v>
      </c>
      <c r="J40" s="159"/>
      <c r="K40" s="159" t="s">
        <v>32</v>
      </c>
      <c r="L40" s="3"/>
      <c r="M40" s="3"/>
      <c r="N40" s="4"/>
      <c r="O40" s="5"/>
      <c r="P40" s="4"/>
    </row>
    <row r="41" spans="1:16" s="160" customFormat="1" ht="21.75" hidden="1" thickBot="1" x14ac:dyDescent="0.4">
      <c r="A41" s="161" t="s">
        <v>8</v>
      </c>
      <c r="B41" s="45">
        <f>+B42+B43</f>
        <v>22242.21</v>
      </c>
      <c r="C41" s="45" t="e">
        <f>+C42+C43</f>
        <v>#REF!</v>
      </c>
      <c r="D41" s="46">
        <f>+D42+D43</f>
        <v>16823.34</v>
      </c>
      <c r="E41" s="162">
        <f>D41*100/B41</f>
        <v>75.636998301877384</v>
      </c>
      <c r="F41" s="163">
        <v>51</v>
      </c>
      <c r="G41" s="164">
        <f>E41-D4</f>
        <v>24.636998301877384</v>
      </c>
      <c r="H41" s="165">
        <f>H42+H43</f>
        <v>19455.38</v>
      </c>
      <c r="I41" s="162">
        <f>+H41*100/B41</f>
        <v>87.470534627629178</v>
      </c>
      <c r="J41" s="163">
        <v>56.24</v>
      </c>
      <c r="K41" s="166">
        <f>+I41-E4</f>
        <v>31.230534627629176</v>
      </c>
      <c r="L41" s="3"/>
      <c r="M41" s="3"/>
      <c r="N41" s="4"/>
      <c r="O41" s="5"/>
      <c r="P41" s="4"/>
    </row>
    <row r="42" spans="1:16" ht="21.75" hidden="1" thickBot="1" x14ac:dyDescent="0.4">
      <c r="A42" s="161" t="s">
        <v>9</v>
      </c>
      <c r="B42" s="55">
        <f>B12</f>
        <v>13001.76</v>
      </c>
      <c r="C42" s="167" t="e">
        <f>#REF!</f>
        <v>#REF!</v>
      </c>
      <c r="D42" s="56">
        <f>E12</f>
        <v>11625.72</v>
      </c>
      <c r="E42" s="162">
        <f>D42*100/B42</f>
        <v>89.416509764831844</v>
      </c>
      <c r="F42" s="163">
        <v>57</v>
      </c>
      <c r="G42" s="164">
        <f>E42-D5</f>
        <v>32.416509764831844</v>
      </c>
      <c r="H42" s="165">
        <f>I12</f>
        <v>11680.75</v>
      </c>
      <c r="I42" s="162">
        <f>+H42*100/B42</f>
        <v>89.839760155548177</v>
      </c>
      <c r="J42" s="163">
        <v>55.78</v>
      </c>
      <c r="K42" s="166">
        <f>+I42-E5</f>
        <v>34.059760155548176</v>
      </c>
      <c r="L42" s="3"/>
      <c r="M42" s="3"/>
      <c r="O42" s="5"/>
    </row>
    <row r="43" spans="1:16" s="160" customFormat="1" ht="21.75" hidden="1" thickBot="1" x14ac:dyDescent="0.4">
      <c r="A43" s="161" t="s">
        <v>10</v>
      </c>
      <c r="B43" s="55">
        <f>B13</f>
        <v>9240.4500000000007</v>
      </c>
      <c r="C43" s="167">
        <f>D13</f>
        <v>2577.0100000000002</v>
      </c>
      <c r="D43" s="56">
        <f>E13</f>
        <v>5197.62</v>
      </c>
      <c r="E43" s="162">
        <f>D43*100/B43</f>
        <v>56.248559323409573</v>
      </c>
      <c r="F43" s="163">
        <v>29</v>
      </c>
      <c r="G43" s="164">
        <f>E43-D6</f>
        <v>27.248559323409573</v>
      </c>
      <c r="H43" s="165">
        <f>I13</f>
        <v>7774.63</v>
      </c>
      <c r="I43" s="162">
        <f>+H43*100/B43</f>
        <v>84.1369197387573</v>
      </c>
      <c r="J43" s="163">
        <v>58.15</v>
      </c>
      <c r="K43" s="166">
        <f>+I43-E6</f>
        <v>25.986919738757301</v>
      </c>
      <c r="L43" s="3"/>
      <c r="M43" s="3"/>
      <c r="N43" s="4"/>
      <c r="O43" s="5"/>
      <c r="P43" s="4"/>
    </row>
    <row r="44" spans="1:16" s="160" customFormat="1" hidden="1" x14ac:dyDescent="0.35">
      <c r="A44" s="141"/>
      <c r="B44" s="168"/>
      <c r="C44" s="168"/>
      <c r="D44" s="168"/>
      <c r="E44" s="168"/>
      <c r="F44" s="169"/>
      <c r="G44" s="3"/>
      <c r="H44" s="3"/>
      <c r="I44" s="3"/>
      <c r="J44" s="3"/>
      <c r="K44" s="3"/>
      <c r="L44" s="4"/>
      <c r="M44" s="5"/>
      <c r="N44" s="4"/>
      <c r="O44" s="4"/>
    </row>
    <row r="45" spans="1:16" s="160" customFormat="1" hidden="1" x14ac:dyDescent="0.35">
      <c r="A45" s="141"/>
      <c r="B45" s="170"/>
      <c r="C45" s="170"/>
      <c r="D45" s="170"/>
      <c r="E45" s="170"/>
      <c r="F45" s="171"/>
      <c r="G45" s="3"/>
      <c r="H45" s="3"/>
      <c r="I45" s="3"/>
      <c r="J45" s="3"/>
      <c r="K45" s="3"/>
      <c r="L45" s="4"/>
      <c r="M45" s="5"/>
      <c r="N45" s="4"/>
      <c r="O45" s="4"/>
    </row>
    <row r="46" spans="1:16" s="160" customFormat="1" hidden="1" x14ac:dyDescent="0.35">
      <c r="A46" s="154" t="s">
        <v>1</v>
      </c>
      <c r="B46" s="154" t="s">
        <v>13</v>
      </c>
      <c r="C46" s="154" t="s">
        <v>24</v>
      </c>
      <c r="D46" s="154" t="s">
        <v>49</v>
      </c>
      <c r="E46" s="156" t="s">
        <v>27</v>
      </c>
      <c r="F46" s="156" t="s">
        <v>28</v>
      </c>
      <c r="G46" s="3"/>
      <c r="H46" s="3"/>
      <c r="I46" s="3"/>
      <c r="J46" s="3"/>
      <c r="K46" s="3"/>
      <c r="L46" s="4"/>
      <c r="M46" s="5"/>
      <c r="N46" s="4"/>
      <c r="O46" s="4"/>
    </row>
    <row r="47" spans="1:16" s="160" customFormat="1" ht="21.75" hidden="1" thickBot="1" x14ac:dyDescent="0.4">
      <c r="A47" s="157"/>
      <c r="B47" s="157"/>
      <c r="C47" s="157"/>
      <c r="D47" s="157"/>
      <c r="E47" s="159" t="s">
        <v>30</v>
      </c>
      <c r="F47" s="159" t="s">
        <v>31</v>
      </c>
      <c r="G47" s="3"/>
      <c r="H47" s="3"/>
      <c r="I47" s="3"/>
      <c r="J47" s="3"/>
      <c r="K47" s="3"/>
      <c r="L47" s="4"/>
      <c r="M47" s="5"/>
      <c r="N47" s="4"/>
      <c r="O47" s="4"/>
    </row>
    <row r="48" spans="1:16" s="160" customFormat="1" ht="21.75" hidden="1" thickBot="1" x14ac:dyDescent="0.4">
      <c r="A48" s="172" t="s">
        <v>8</v>
      </c>
      <c r="B48" s="173">
        <v>2756171351.6100006</v>
      </c>
      <c r="C48" s="174">
        <v>2141187121.77</v>
      </c>
      <c r="D48" s="175">
        <v>77.687010298515673</v>
      </c>
      <c r="E48" s="174">
        <v>2264409548.5</v>
      </c>
      <c r="F48" s="175">
        <v>82.157792808391946</v>
      </c>
      <c r="G48" s="3"/>
      <c r="H48" s="3"/>
      <c r="I48" s="3"/>
      <c r="J48" s="3"/>
      <c r="K48" s="3"/>
      <c r="L48" s="4"/>
      <c r="M48" s="5"/>
      <c r="N48" s="4"/>
      <c r="O48" s="4"/>
    </row>
    <row r="49" spans="1:15" s="160" customFormat="1" ht="21.75" hidden="1" thickBot="1" x14ac:dyDescent="0.4">
      <c r="A49" s="172" t="s">
        <v>34</v>
      </c>
      <c r="B49" s="173">
        <v>2394559480.2300005</v>
      </c>
      <c r="C49" s="174">
        <v>1804632982.97</v>
      </c>
      <c r="D49" s="175">
        <v>75.363882078079044</v>
      </c>
      <c r="E49" s="174">
        <v>1903862514.2</v>
      </c>
      <c r="F49" s="175">
        <v>79.507839747506779</v>
      </c>
      <c r="G49" s="3"/>
      <c r="H49" s="3"/>
      <c r="I49" s="3"/>
      <c r="J49" s="3"/>
      <c r="K49" s="3"/>
      <c r="L49" s="4"/>
      <c r="M49" s="5"/>
      <c r="N49" s="4"/>
      <c r="O49" s="4"/>
    </row>
    <row r="50" spans="1:15" s="160" customFormat="1" ht="21.75" hidden="1" thickBot="1" x14ac:dyDescent="0.4">
      <c r="A50" s="176" t="s">
        <v>50</v>
      </c>
      <c r="B50" s="177">
        <v>26618195.989999998</v>
      </c>
      <c r="C50" s="177">
        <v>24037520.32</v>
      </c>
      <c r="D50" s="178">
        <v>90.304843833257848</v>
      </c>
      <c r="E50" s="177">
        <v>24037520.32</v>
      </c>
      <c r="F50" s="178">
        <v>90.304843833257848</v>
      </c>
      <c r="G50" s="3"/>
      <c r="H50" s="3"/>
      <c r="I50" s="3"/>
      <c r="J50" s="3"/>
      <c r="K50" s="3"/>
      <c r="L50" s="4"/>
      <c r="M50" s="5"/>
      <c r="N50" s="4"/>
      <c r="O50" s="4"/>
    </row>
    <row r="51" spans="1:15" s="160" customFormat="1" ht="21.75" hidden="1" thickBot="1" x14ac:dyDescent="0.4">
      <c r="A51" s="176" t="s">
        <v>51</v>
      </c>
      <c r="B51" s="177">
        <v>1807911464.2400002</v>
      </c>
      <c r="C51" s="179">
        <v>1659853361.6500001</v>
      </c>
      <c r="D51" s="178">
        <v>91.810544624637359</v>
      </c>
      <c r="E51" s="179">
        <v>1665813752.8800001</v>
      </c>
      <c r="F51" s="178">
        <v>92.140228425414932</v>
      </c>
      <c r="G51" s="3"/>
      <c r="H51" s="3"/>
      <c r="I51" s="3"/>
      <c r="J51" s="3"/>
      <c r="K51" s="3"/>
      <c r="L51" s="4"/>
      <c r="M51" s="5"/>
      <c r="N51" s="4"/>
      <c r="O51" s="4"/>
    </row>
    <row r="52" spans="1:15" s="160" customFormat="1" ht="21.75" hidden="1" thickBot="1" x14ac:dyDescent="0.4">
      <c r="A52" s="176" t="s">
        <v>52</v>
      </c>
      <c r="B52" s="177">
        <v>560029820</v>
      </c>
      <c r="C52" s="179">
        <v>120742101</v>
      </c>
      <c r="D52" s="178">
        <v>21.559941397406302</v>
      </c>
      <c r="E52" s="179">
        <v>214011241</v>
      </c>
      <c r="F52" s="178">
        <v>38.214258126469048</v>
      </c>
      <c r="G52" s="3"/>
      <c r="H52" s="3"/>
      <c r="I52" s="3"/>
      <c r="J52" s="3"/>
      <c r="K52" s="3"/>
      <c r="L52" s="4"/>
      <c r="M52" s="5"/>
      <c r="N52" s="4"/>
      <c r="O52" s="4"/>
    </row>
    <row r="53" spans="1:15" s="160" customFormat="1" ht="21.75" hidden="1" thickBot="1" x14ac:dyDescent="0.4">
      <c r="A53" s="172" t="s">
        <v>53</v>
      </c>
      <c r="B53" s="173">
        <v>361611871.38</v>
      </c>
      <c r="C53" s="174">
        <v>336554138.79999995</v>
      </c>
      <c r="D53" s="175">
        <v>93.070544812488166</v>
      </c>
      <c r="E53" s="174">
        <v>360547034.29999995</v>
      </c>
      <c r="F53" s="175">
        <v>99.705530386506283</v>
      </c>
      <c r="G53" s="3"/>
      <c r="H53" s="3"/>
      <c r="I53" s="3"/>
      <c r="J53" s="3"/>
      <c r="K53" s="3"/>
      <c r="L53" s="4"/>
      <c r="M53" s="5"/>
      <c r="N53" s="4"/>
      <c r="O53" s="4"/>
    </row>
    <row r="54" spans="1:15" s="160" customFormat="1" hidden="1" x14ac:dyDescent="0.35">
      <c r="A54" s="141"/>
      <c r="B54" s="144"/>
      <c r="C54" s="144"/>
      <c r="D54" s="144"/>
      <c r="E54" s="144"/>
      <c r="F54" s="148"/>
      <c r="G54" s="3"/>
      <c r="H54" s="3"/>
      <c r="I54" s="3"/>
      <c r="J54" s="3"/>
      <c r="K54" s="3"/>
      <c r="L54" s="4"/>
      <c r="M54" s="5"/>
      <c r="N54" s="4"/>
      <c r="O54" s="4"/>
    </row>
    <row r="55" spans="1:15" s="160" customFormat="1" hidden="1" x14ac:dyDescent="0.35">
      <c r="A55" s="154" t="s">
        <v>13</v>
      </c>
      <c r="B55" s="154" t="s">
        <v>24</v>
      </c>
      <c r="C55" s="154" t="s">
        <v>49</v>
      </c>
      <c r="D55" s="156" t="s">
        <v>27</v>
      </c>
      <c r="E55" s="156" t="s">
        <v>28</v>
      </c>
      <c r="F55" s="148"/>
      <c r="G55" s="3"/>
      <c r="H55" s="3"/>
      <c r="I55" s="3"/>
      <c r="J55" s="3"/>
      <c r="K55" s="3"/>
      <c r="L55" s="4"/>
      <c r="M55" s="5"/>
      <c r="N55" s="4"/>
      <c r="O55" s="4"/>
    </row>
    <row r="56" spans="1:15" s="160" customFormat="1" ht="21.75" hidden="1" thickBot="1" x14ac:dyDescent="0.4">
      <c r="A56" s="157"/>
      <c r="B56" s="157"/>
      <c r="C56" s="157"/>
      <c r="D56" s="159" t="s">
        <v>30</v>
      </c>
      <c r="E56" s="159" t="s">
        <v>31</v>
      </c>
      <c r="F56" s="148"/>
      <c r="G56" s="3"/>
      <c r="H56" s="3"/>
      <c r="I56" s="3"/>
      <c r="J56" s="3"/>
      <c r="K56" s="3"/>
      <c r="L56" s="4"/>
      <c r="M56" s="5"/>
      <c r="N56" s="4"/>
      <c r="O56" s="4"/>
    </row>
    <row r="57" spans="1:15" ht="21.75" hidden="1" thickBot="1" x14ac:dyDescent="0.4">
      <c r="A57" s="180">
        <v>2272.61</v>
      </c>
      <c r="B57" s="159">
        <v>1304.3499999999999</v>
      </c>
      <c r="C57" s="181">
        <v>57.394361549055922</v>
      </c>
      <c r="D57" s="165">
        <v>2148.73</v>
      </c>
      <c r="E57" s="181">
        <v>94.548998728334382</v>
      </c>
    </row>
    <row r="58" spans="1:15" hidden="1" x14ac:dyDescent="0.35"/>
    <row r="59" spans="1:15" hidden="1" x14ac:dyDescent="0.35"/>
    <row r="60" spans="1:15" hidden="1" x14ac:dyDescent="0.35"/>
    <row r="61" spans="1:15" hidden="1" x14ac:dyDescent="0.35"/>
    <row r="62" spans="1:15" hidden="1" x14ac:dyDescent="0.35"/>
    <row r="63" spans="1:15" hidden="1" x14ac:dyDescent="0.35"/>
  </sheetData>
  <mergeCells count="18">
    <mergeCell ref="A46:A47"/>
    <mergeCell ref="B46:B47"/>
    <mergeCell ref="C46:C47"/>
    <mergeCell ref="D46:D47"/>
    <mergeCell ref="A55:A56"/>
    <mergeCell ref="B55:B56"/>
    <mergeCell ref="C55:C56"/>
    <mergeCell ref="A35:O35"/>
    <mergeCell ref="A39:A40"/>
    <mergeCell ref="B39:B40"/>
    <mergeCell ref="D39:D40"/>
    <mergeCell ref="E39:E40"/>
    <mergeCell ref="A1:I1"/>
    <mergeCell ref="B2:C2"/>
    <mergeCell ref="D2:E2"/>
    <mergeCell ref="F2:G2"/>
    <mergeCell ref="H2:I2"/>
    <mergeCell ref="A7:M7"/>
  </mergeCells>
  <pageMargins left="0.9055118110236221" right="0.19685039370078741" top="0.59055118110236227" bottom="0.35433070866141736" header="0.31496062992125984" footer="0.1181102362204724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ใช้จ่าย 30เมย65</vt:lpstr>
      <vt:lpstr>'ใช้จ่าย 30เมย65'!Print_Area</vt:lpstr>
      <vt:lpstr>'ใช้จ่าย 30เมย65'!Print_Titles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2022-05-30T05:08:23Z</dcterms:created>
  <dcterms:modified xsi:type="dcterms:W3CDTF">2022-05-30T05:09:05Z</dcterms:modified>
</cp:coreProperties>
</file>