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ัวชี้วัด 64\หลักฐานตัวชี้วัด 2.1 open data\3.ผลเบิกจ่ายงบประมาณของหน่วยงานในสังกัด ทส. ตามระบบ GFMIS ณ สิ้นไตรมาส\"/>
    </mc:Choice>
  </mc:AlternateContent>
  <xr:revisionPtr revIDLastSave="0" documentId="13_ncr:1_{8E38FFEB-1B52-4A7F-B686-4F62288EC49C}" xr6:coauthVersionLast="47" xr6:coauthVersionMax="47" xr10:uidLastSave="{00000000-0000-0000-0000-000000000000}"/>
  <bookViews>
    <workbookView xWindow="-108" yWindow="-108" windowWidth="23256" windowHeight="12576" activeTab="2" xr2:uid="{A858E72A-08F6-45BD-8B76-FC01D75E2D3B}"/>
  </bookViews>
  <sheets>
    <sheet name="ภาพรวม" sheetId="1" r:id="rId1"/>
    <sheet name="รายจ่ายประจำ" sheetId="5" r:id="rId2"/>
    <sheet name="รายจ่ายลงทุน" sheetId="4" r:id="rId3"/>
  </sheets>
  <externalReferences>
    <externalReference r:id="rId4"/>
    <externalReference r:id="rId5"/>
  </externalReferences>
  <definedNames>
    <definedName name="_xlnm.Print_Area" localSheetId="1">รายจ่ายประจำ!$A$1:$R$25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5" l="1"/>
  <c r="Q22" i="5"/>
  <c r="P22" i="5"/>
  <c r="O22" i="5"/>
  <c r="N22" i="5"/>
  <c r="M22" i="5"/>
  <c r="L22" i="5"/>
  <c r="K22" i="5"/>
  <c r="J22" i="5"/>
  <c r="J23" i="5" s="1"/>
  <c r="I22" i="5"/>
  <c r="H22" i="5"/>
  <c r="G22" i="5"/>
  <c r="F22" i="5"/>
  <c r="F23" i="5" s="1"/>
  <c r="E22" i="5"/>
  <c r="D22" i="5"/>
  <c r="C22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N23" i="5" l="1"/>
  <c r="R20" i="5"/>
  <c r="R21" i="5"/>
  <c r="C23" i="5"/>
  <c r="G23" i="5"/>
  <c r="K23" i="5"/>
  <c r="O23" i="5"/>
  <c r="D23" i="5"/>
  <c r="H23" i="5"/>
  <c r="L23" i="5"/>
  <c r="P23" i="5"/>
  <c r="R22" i="5"/>
  <c r="I23" i="5"/>
  <c r="M23" i="5"/>
  <c r="Q23" i="5"/>
  <c r="E23" i="5"/>
  <c r="R23" i="5" l="1"/>
  <c r="H22" i="1"/>
  <c r="O22" i="1"/>
  <c r="Q23" i="1"/>
  <c r="P23" i="1"/>
  <c r="O23" i="1"/>
  <c r="N23" i="1"/>
  <c r="M23" i="1"/>
  <c r="L23" i="1"/>
  <c r="K23" i="1"/>
  <c r="J23" i="1"/>
  <c r="I23" i="1"/>
  <c r="H23" i="1"/>
  <c r="H24" i="1" s="1"/>
  <c r="G23" i="1"/>
  <c r="F23" i="1"/>
  <c r="E23" i="1"/>
  <c r="D23" i="1"/>
  <c r="C23" i="1"/>
  <c r="Q22" i="1"/>
  <c r="P22" i="1"/>
  <c r="N22" i="1"/>
  <c r="M22" i="1"/>
  <c r="L22" i="1"/>
  <c r="K22" i="1"/>
  <c r="J22" i="1"/>
  <c r="I22" i="1"/>
  <c r="G22" i="1"/>
  <c r="F22" i="1"/>
  <c r="E22" i="1"/>
  <c r="D22" i="1"/>
  <c r="C22" i="1"/>
  <c r="I24" i="1" l="1"/>
  <c r="F24" i="1"/>
  <c r="E24" i="1"/>
  <c r="C24" i="1"/>
  <c r="R23" i="1"/>
  <c r="L24" i="1"/>
  <c r="M24" i="1"/>
  <c r="N24" i="1"/>
  <c r="G24" i="1"/>
  <c r="P24" i="1"/>
  <c r="Q24" i="1"/>
  <c r="J24" i="1"/>
  <c r="K24" i="1"/>
  <c r="R22" i="1"/>
  <c r="R24" i="1" s="1"/>
  <c r="O24" i="1"/>
  <c r="D24" i="1"/>
  <c r="I24" i="4" l="1"/>
  <c r="R23" i="4"/>
  <c r="Q23" i="4"/>
  <c r="P23" i="4"/>
  <c r="P24" i="4" s="1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R22" i="4"/>
  <c r="Q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21" i="4" l="1"/>
  <c r="D24" i="4"/>
  <c r="L24" i="4"/>
  <c r="G24" i="4"/>
  <c r="H24" i="4"/>
  <c r="E24" i="4"/>
  <c r="M24" i="4"/>
  <c r="F24" i="4"/>
  <c r="N24" i="4"/>
  <c r="J24" i="4"/>
  <c r="S22" i="4"/>
  <c r="C24" i="4"/>
  <c r="K24" i="4"/>
  <c r="S23" i="4"/>
  <c r="S24" i="4" l="1"/>
</calcChain>
</file>

<file path=xl/sharedStrings.xml><?xml version="1.0" encoding="utf-8"?>
<sst xmlns="http://schemas.openxmlformats.org/spreadsheetml/2006/main" count="92" uniqueCount="36">
  <si>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(ภาพรวม)</t>
    </r>
  </si>
  <si>
    <t>กระทรวงทรัพยากรธรรมชาติและสิ่งแวดล้อม</t>
  </si>
  <si>
    <t xml:space="preserve"> ข้อมูลจากระบบ GFMIS ณ วันที่ 31 ธันวาคม 2563</t>
  </si>
  <si>
    <t>ลำดับที่</t>
  </si>
  <si>
    <t>หน่วยงาน</t>
  </si>
  <si>
    <t>อบก.</t>
  </si>
  <si>
    <t>อสพ.</t>
  </si>
  <si>
    <t>อส.</t>
  </si>
  <si>
    <t>สป.ทส.</t>
  </si>
  <si>
    <t>ทบ.</t>
  </si>
  <si>
    <t>อสส.</t>
  </si>
  <si>
    <t>สส.</t>
  </si>
  <si>
    <t>ทธ.</t>
  </si>
  <si>
    <t>ปม.</t>
  </si>
  <si>
    <t>ทช.</t>
  </si>
  <si>
    <t>ออป.</t>
  </si>
  <si>
    <t>คพ.</t>
  </si>
  <si>
    <t>สพภ.</t>
  </si>
  <si>
    <t>สผ.</t>
  </si>
  <si>
    <t>ทน.</t>
  </si>
  <si>
    <t>รวมทั้งสิ้น</t>
  </si>
  <si>
    <t xml:space="preserve"> แผนการเบิกจ่ายไตรมาสที่ 1</t>
  </si>
  <si>
    <t>ร้อยละ</t>
  </si>
  <si>
    <t>งบประมาณ 62 ไปพลางก่อน</t>
  </si>
  <si>
    <t>ล้านบาท</t>
  </si>
  <si>
    <t>งบประมาณที่ได้รับจัดสรร</t>
  </si>
  <si>
    <t>ผลเบิกจ่าย</t>
  </si>
  <si>
    <t>รายงานโดย ส่วนงบประมาณ กองยุทธศาสตร์และแผนงาน สำนักงานปลัดกระทรวงทรัพยากรธรรมชาติและสิ่งแวดล้อม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</si>
  <si>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(รายจ่ายประจำ)</t>
    </r>
  </si>
  <si>
    <t xml:space="preserve">       ข้อมูลจากระบบ GFMIS ณ วันที่ 31 ธันวาคม 2563</t>
  </si>
  <si>
    <t>งบประมาณ 62 พลางก่อน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</si>
  <si>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(รายจ่ายลงทุน)</t>
    </r>
  </si>
  <si>
    <t>ข้อมูลจากระบบ GFMIS ณ วันที่ 31 ธันวาคม 2563</t>
  </si>
  <si>
    <t>อจน.</t>
  </si>
  <si>
    <t>เพิ่มขึ้นจากสัปดาห์ก่อน</t>
  </si>
  <si>
    <t>รายงานโดย ส่วนงบประมาณ สำนักนโยบายและยุทธศาสตร์ สำนักงานปลัดกระทรวงทรัพยากรธรรมชาติและสิ่งแวดล้อม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</si>
</sst>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.0_-;\-* #,##0.0_-;_-* &quot;-&quot;??_-;_-@_-"/>
    <numFmt numFmtId="166" formatCode="_-* #,##0.000_-;\-* #,##0.000_-;_-* &quot;-&quot;??_-;_-@_-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b/>
      <sz val="20"/>
      <color indexed="10"/>
      <name val="TH SarabunPSK"/>
      <family val="2"/>
    </font>
    <font>
      <sz val="13"/>
      <color theme="1"/>
      <name val="AngsanaUPC"/>
      <family val="1"/>
      <charset val="222"/>
    </font>
    <font>
      <b/>
      <sz val="16"/>
      <name val="TH SarabunPSK"/>
      <family val="2"/>
    </font>
    <font>
      <sz val="16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AngsanaUPC"/>
      <family val="1"/>
      <charset val="222"/>
    </font>
    <font>
      <b/>
      <sz val="15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AngsanaUPC"/>
      <family val="1"/>
      <charset val="22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3" fontId="15" fillId="0" borderId="1" xfId="0" applyNumberFormat="1" applyFont="1" applyBorder="1" applyAlignment="1">
      <alignment horizontal="center"/>
    </xf>
    <xf numFmtId="43" fontId="13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16" fillId="0" borderId="0" xfId="0" applyFont="1"/>
    <xf numFmtId="9" fontId="15" fillId="0" borderId="1" xfId="0" applyNumberFormat="1" applyFont="1" applyBorder="1" applyAlignment="1">
      <alignment horizontal="right"/>
    </xf>
    <xf numFmtId="9" fontId="15" fillId="0" borderId="1" xfId="0" applyNumberFormat="1" applyFont="1" applyBorder="1" applyAlignment="1">
      <alignment horizontal="center"/>
    </xf>
    <xf numFmtId="0" fontId="17" fillId="0" borderId="0" xfId="0" applyFont="1"/>
    <xf numFmtId="0" fontId="4" fillId="0" borderId="7" xfId="0" applyFont="1" applyBorder="1"/>
    <xf numFmtId="164" fontId="7" fillId="0" borderId="0" xfId="0" applyNumberFormat="1" applyFont="1" applyAlignment="1">
      <alignment horizontal="center"/>
    </xf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164" fontId="7" fillId="0" borderId="0" xfId="1" applyNumberFormat="1" applyFont="1"/>
    <xf numFmtId="10" fontId="17" fillId="0" borderId="0" xfId="0" applyNumberFormat="1" applyFont="1" applyAlignment="1">
      <alignment horizontal="center"/>
    </xf>
    <xf numFmtId="10" fontId="4" fillId="0" borderId="0" xfId="0" applyNumberFormat="1" applyFont="1"/>
    <xf numFmtId="10" fontId="17" fillId="0" borderId="0" xfId="1" applyNumberFormat="1" applyFont="1"/>
    <xf numFmtId="9" fontId="18" fillId="0" borderId="0" xfId="1" applyFont="1"/>
    <xf numFmtId="164" fontId="18" fillId="0" borderId="0" xfId="1" applyNumberFormat="1" applyFont="1"/>
    <xf numFmtId="43" fontId="4" fillId="0" borderId="0" xfId="0" applyNumberFormat="1" applyFont="1"/>
    <xf numFmtId="9" fontId="4" fillId="0" borderId="0" xfId="1" applyFont="1"/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9" fillId="0" borderId="0" xfId="0" applyFont="1"/>
    <xf numFmtId="10" fontId="17" fillId="0" borderId="0" xfId="1" applyNumberFormat="1" applyFont="1" applyAlignment="1">
      <alignment horizontal="center"/>
    </xf>
    <xf numFmtId="43" fontId="4" fillId="0" borderId="0" xfId="1" applyNumberFormat="1" applyFont="1"/>
    <xf numFmtId="164" fontId="4" fillId="0" borderId="0" xfId="0" applyNumberFormat="1" applyFont="1"/>
    <xf numFmtId="9" fontId="4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0" fillId="0" borderId="0" xfId="0" applyFont="1"/>
    <xf numFmtId="0" fontId="18" fillId="0" borderId="0" xfId="0" applyFont="1"/>
    <xf numFmtId="43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6" fontId="15" fillId="0" borderId="1" xfId="0" applyNumberFormat="1" applyFont="1" applyBorder="1" applyAlignment="1">
      <alignment horizontal="right"/>
    </xf>
    <xf numFmtId="9" fontId="15" fillId="0" borderId="1" xfId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9" fontId="16" fillId="0" borderId="1" xfId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10" fontId="22" fillId="0" borderId="0" xfId="1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7721-4C9B-AD81-1D9E3EC52CC3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7721-4C9B-AD81-1D9E3EC52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377024"/>
        <c:axId val="129378560"/>
        <c:axId val="0"/>
      </c:bar3DChart>
      <c:catAx>
        <c:axId val="129377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378560"/>
        <c:crosses val="autoZero"/>
        <c:auto val="1"/>
        <c:lblAlgn val="ctr"/>
        <c:lblOffset val="100"/>
        <c:noMultiLvlLbl val="0"/>
      </c:catAx>
      <c:valAx>
        <c:axId val="1293785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3770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252268269489718E-2"/>
          <c:y val="4.1237413421803155E-2"/>
          <c:w val="0.76809131926632346"/>
          <c:h val="0.7827734537373504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'[1]กราฟ %เบิกจ่าย (ภาพรวม) 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31000">
                  <a:srgbClr val="92D050"/>
                </a:gs>
                <a:gs pos="76000">
                  <a:schemeClr val="accent3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1-2B8C-47CB-A521-EDB86571E070}"/>
              </c:ext>
            </c:extLst>
          </c:dPt>
          <c:dPt>
            <c:idx val="1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3-2B8C-47CB-A521-EDB86571E070}"/>
              </c:ext>
            </c:extLst>
          </c:dPt>
          <c:dPt>
            <c:idx val="2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5-2B8C-47CB-A521-EDB86571E070}"/>
              </c:ext>
            </c:extLst>
          </c:dPt>
          <c:dPt>
            <c:idx val="3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7-2B8C-47CB-A521-EDB86571E070}"/>
              </c:ext>
            </c:extLst>
          </c:dPt>
          <c:dPt>
            <c:idx val="4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9-2B8C-47CB-A521-EDB86571E070}"/>
              </c:ext>
            </c:extLst>
          </c:dPt>
          <c:dPt>
            <c:idx val="5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B-2B8C-47CB-A521-EDB86571E070}"/>
              </c:ext>
            </c:extLst>
          </c:dPt>
          <c:dPt>
            <c:idx val="6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D-2B8C-47CB-A521-EDB86571E070}"/>
              </c:ext>
            </c:extLst>
          </c:dPt>
          <c:dPt>
            <c:idx val="7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F-2B8C-47CB-A521-EDB86571E070}"/>
              </c:ext>
            </c:extLst>
          </c:dPt>
          <c:dPt>
            <c:idx val="8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1-2B8C-47CB-A521-EDB86571E070}"/>
              </c:ext>
            </c:extLst>
          </c:dPt>
          <c:dPt>
            <c:idx val="9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3-2B8C-47CB-A521-EDB86571E070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5-2B8C-47CB-A521-EDB86571E070}"/>
              </c:ext>
            </c:extLst>
          </c:dPt>
          <c:dPt>
            <c:idx val="11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7-2B8C-47CB-A521-EDB86571E070}"/>
              </c:ext>
            </c:extLst>
          </c:dPt>
          <c:dPt>
            <c:idx val="12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9-2B8C-47CB-A521-EDB86571E070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B-2B8C-47CB-A521-EDB86571E070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D-2B8C-47CB-A521-EDB86571E070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F-2B8C-47CB-A521-EDB86571E070}"/>
              </c:ext>
            </c:extLst>
          </c:dPt>
          <c:dLbls>
            <c:dLbl>
              <c:idx val="0"/>
              <c:layout>
                <c:manualLayout>
                  <c:x val="5.1881682663232438E-3"/>
                  <c:y val="8.66045489730232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8C-47CB-A521-EDB86571E070}"/>
                </c:ext>
              </c:extLst>
            </c:dLbl>
            <c:dLbl>
              <c:idx val="1"/>
              <c:layout>
                <c:manualLayout>
                  <c:x val="5.2728566894321696E-3"/>
                  <c:y val="2.8959842565514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8C-47CB-A521-EDB86571E070}"/>
                </c:ext>
              </c:extLst>
            </c:dLbl>
            <c:dLbl>
              <c:idx val="2"/>
              <c:layout>
                <c:manualLayout>
                  <c:x val="5.1320366158375203E-3"/>
                  <c:y val="2.227327660522267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8C-47CB-A521-EDB86571E070}"/>
                </c:ext>
              </c:extLst>
            </c:dLbl>
            <c:dLbl>
              <c:idx val="3"/>
              <c:layout>
                <c:manualLayout>
                  <c:x val="5.2725293911785702E-3"/>
                  <c:y val="2.8959842565514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8C-47CB-A521-EDB86571E070}"/>
                </c:ext>
              </c:extLst>
            </c:dLbl>
            <c:dLbl>
              <c:idx val="4"/>
              <c:layout>
                <c:manualLayout>
                  <c:x val="6.1319327804665782E-3"/>
                  <c:y val="3.1748585119891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8C-47CB-A521-EDB86571E070}"/>
                </c:ext>
              </c:extLst>
            </c:dLbl>
            <c:dLbl>
              <c:idx val="5"/>
              <c:layout>
                <c:manualLayout>
                  <c:x val="6.108612779900352E-3"/>
                  <c:y val="2.91019149059997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B8C-47CB-A521-EDB86571E070}"/>
                </c:ext>
              </c:extLst>
            </c:dLbl>
            <c:dLbl>
              <c:idx val="6"/>
              <c:layout>
                <c:manualLayout>
                  <c:x val="5.6863162082431869E-3"/>
                  <c:y val="3.21759478860323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1492719782209196E-2"/>
                      <c:h val="6.14050404516617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2B8C-47CB-A521-EDB86571E070}"/>
                </c:ext>
              </c:extLst>
            </c:dLbl>
            <c:dLbl>
              <c:idx val="7"/>
              <c:layout>
                <c:manualLayout>
                  <c:x val="5.2596011101629465E-3"/>
                  <c:y val="3.30089042693644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B8C-47CB-A521-EDB86571E070}"/>
                </c:ext>
              </c:extLst>
            </c:dLbl>
            <c:dLbl>
              <c:idx val="8"/>
              <c:layout>
                <c:manualLayout>
                  <c:x val="5.4824912208380327E-3"/>
                  <c:y val="2.9936017034014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B8C-47CB-A521-EDB86571E070}"/>
                </c:ext>
              </c:extLst>
            </c:dLbl>
            <c:dLbl>
              <c:idx val="9"/>
              <c:layout>
                <c:manualLayout>
                  <c:x val="5.2591919873459184E-3"/>
                  <c:y val="3.20396042689530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B8C-47CB-A521-EDB86571E070}"/>
                </c:ext>
              </c:extLst>
            </c:dLbl>
            <c:dLbl>
              <c:idx val="10"/>
              <c:layout>
                <c:manualLayout>
                  <c:x val="6.1199045696482095E-3"/>
                  <c:y val="3.28782893756928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B8C-47CB-A521-EDB86571E070}"/>
                </c:ext>
              </c:extLst>
            </c:dLbl>
            <c:dLbl>
              <c:idx val="11"/>
              <c:layout>
                <c:manualLayout>
                  <c:x val="5.0880150007336332E-3"/>
                  <c:y val="3.23237489499239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B8C-47CB-A521-EDB86571E070}"/>
                </c:ext>
              </c:extLst>
            </c:dLbl>
            <c:dLbl>
              <c:idx val="12"/>
              <c:layout>
                <c:manualLayout>
                  <c:x val="6.2898541878096403E-3"/>
                  <c:y val="1.810276596515011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B8C-47CB-A521-EDB86571E070}"/>
                </c:ext>
              </c:extLst>
            </c:dLbl>
            <c:dLbl>
              <c:idx val="13"/>
              <c:layout>
                <c:manualLayout>
                  <c:x val="1.6151559486005017E-2"/>
                  <c:y val="1.62554741520909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483491847514801E-2"/>
                      <c:h val="8.65467881144101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B-2B8C-47CB-A521-EDB86571E070}"/>
                </c:ext>
              </c:extLst>
            </c:dLbl>
            <c:dLbl>
              <c:idx val="14"/>
              <c:layout>
                <c:manualLayout>
                  <c:x val="5.2506739636366774E-3"/>
                  <c:y val="5.8762953216494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B8C-47CB-A521-EDB86571E070}"/>
                </c:ext>
              </c:extLst>
            </c:dLbl>
            <c:dLbl>
              <c:idx val="15"/>
              <c:layout>
                <c:manualLayout>
                  <c:x val="6.1151587449715739E-3"/>
                  <c:y val="1.134287234524161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B8C-47CB-A521-EDB86571E070}"/>
                </c:ext>
              </c:extLst>
            </c:dLbl>
            <c:dLbl>
              <c:idx val="16"/>
              <c:layout>
                <c:manualLayout>
                  <c:x val="5.0445709691693298E-3"/>
                  <c:y val="8.73057447180024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B8C-47CB-A521-EDB86571E07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'[1]กราฟ %เบิกจ่าย (ภาพรวม) '!$E$19:$R$19</c:f>
              <c:strCache>
                <c:ptCount val="14"/>
                <c:pt idx="0">
                  <c:v>อส.</c:v>
                </c:pt>
                <c:pt idx="1">
                  <c:v>สป.ทส.</c:v>
                </c:pt>
                <c:pt idx="2">
                  <c:v>ทบ.</c:v>
                </c:pt>
                <c:pt idx="3">
                  <c:v>อสส.</c:v>
                </c:pt>
                <c:pt idx="4">
                  <c:v>สส.</c:v>
                </c:pt>
                <c:pt idx="5">
                  <c:v>ทธ.</c:v>
                </c:pt>
                <c:pt idx="6">
                  <c:v>ปม.</c:v>
                </c:pt>
                <c:pt idx="7">
                  <c:v>ทช.</c:v>
                </c:pt>
                <c:pt idx="8">
                  <c:v>ออป.</c:v>
                </c:pt>
                <c:pt idx="9">
                  <c:v>คพ.</c:v>
                </c:pt>
                <c:pt idx="10">
                  <c:v>สพภ.</c:v>
                </c:pt>
                <c:pt idx="11">
                  <c:v>สผ.</c:v>
                </c:pt>
                <c:pt idx="12">
                  <c:v>ทน.</c:v>
                </c:pt>
                <c:pt idx="13">
                  <c:v>รวมทั้งสิ้น</c:v>
                </c:pt>
              </c:strCache>
            </c:strRef>
          </c:cat>
          <c:val>
            <c:numRef>
              <c:f>'[1]กราฟ %เบิกจ่าย (ภาพรวม) '!$E$24:$R$24</c:f>
              <c:numCache>
                <c:formatCode>General</c:formatCode>
                <c:ptCount val="14"/>
                <c:pt idx="0">
                  <c:v>0.17335283224181913</c:v>
                </c:pt>
                <c:pt idx="1">
                  <c:v>0.16707812133068584</c:v>
                </c:pt>
                <c:pt idx="2">
                  <c:v>0.15529750331684247</c:v>
                </c:pt>
                <c:pt idx="3">
                  <c:v>0.15418354906841389</c:v>
                </c:pt>
                <c:pt idx="4">
                  <c:v>0.15261213880384425</c:v>
                </c:pt>
                <c:pt idx="5">
                  <c:v>0.14385580090918795</c:v>
                </c:pt>
                <c:pt idx="6">
                  <c:v>0.13745984471498016</c:v>
                </c:pt>
                <c:pt idx="7">
                  <c:v>0.13466505719874686</c:v>
                </c:pt>
                <c:pt idx="8">
                  <c:v>0.13348515024538776</c:v>
                </c:pt>
                <c:pt idx="9">
                  <c:v>0.13082655215397856</c:v>
                </c:pt>
                <c:pt idx="10">
                  <c:v>9.8002646479723482E-2</c:v>
                </c:pt>
                <c:pt idx="11">
                  <c:v>8.3825529025117793E-2</c:v>
                </c:pt>
                <c:pt idx="12">
                  <c:v>5.169543653967492E-2</c:v>
                </c:pt>
                <c:pt idx="13">
                  <c:v>0.13829271791976888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B8C-47CB-A521-EDB86571E0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29509632"/>
        <c:axId val="129544192"/>
        <c:axId val="0"/>
      </c:bar3DChart>
      <c:catAx>
        <c:axId val="12950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6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544192"/>
        <c:crosses val="autoZero"/>
        <c:auto val="1"/>
        <c:lblAlgn val="ctr"/>
        <c:lblOffset val="100"/>
        <c:noMultiLvlLbl val="0"/>
      </c:catAx>
      <c:valAx>
        <c:axId val="129544192"/>
        <c:scaling>
          <c:orientation val="minMax"/>
          <c:max val="0.5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509632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59055118110227178" l="0.15748031496063244" r="0.19685039370078738" t="0.59055118110227178" header="0.30000000000000032" footer="0.30000000000000032"/>
    <c:pageSetup orientation="portrait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8AD0-458C-A65A-CD7FFC2E3146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8AD0-458C-A65A-CD7FFC2E3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546880"/>
        <c:axId val="129585920"/>
        <c:axId val="0"/>
      </c:bar3DChart>
      <c:catAx>
        <c:axId val="12954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585920"/>
        <c:crosses val="autoZero"/>
        <c:auto val="1"/>
        <c:lblAlgn val="ctr"/>
        <c:lblOffset val="100"/>
        <c:noMultiLvlLbl val="0"/>
      </c:catAx>
      <c:valAx>
        <c:axId val="129585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5468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764589057774753E-2"/>
          <c:y val="0.11659944364000129"/>
          <c:w val="0.75416676106508929"/>
          <c:h val="0.705862335158936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'[2]กราฟ %เบิกจ่าย (ประจำ)  '!$A$22:$A$23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21000">
                  <a:schemeClr val="accent5"/>
                </a:gs>
                <a:gs pos="97000">
                  <a:schemeClr val="accent5">
                    <a:lumMod val="40000"/>
                    <a:lumOff val="60000"/>
                  </a:schemeClr>
                </a:gs>
              </a:gsLst>
              <a:lin ang="5400000" scaled="1"/>
            </a:gra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cene3d>
              <a:camera prst="orthographicFront"/>
              <a:lightRig rig="threePt" dir="t"/>
            </a:scene3d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1E4-456C-9424-D504EC865A94}"/>
              </c:ext>
            </c:extLst>
          </c:dPt>
          <c:dPt>
            <c:idx val="1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1E4-456C-9424-D504EC865A94}"/>
              </c:ext>
            </c:extLst>
          </c:dPt>
          <c:dPt>
            <c:idx val="2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1E4-456C-9424-D504EC865A94}"/>
              </c:ext>
            </c:extLst>
          </c:dPt>
          <c:dPt>
            <c:idx val="3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1E4-456C-9424-D504EC865A94}"/>
              </c:ext>
            </c:extLst>
          </c:dPt>
          <c:dPt>
            <c:idx val="4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1E4-456C-9424-D504EC865A94}"/>
              </c:ext>
            </c:extLst>
          </c:dPt>
          <c:dPt>
            <c:idx val="5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01E4-456C-9424-D504EC865A94}"/>
              </c:ext>
            </c:extLst>
          </c:dPt>
          <c:dPt>
            <c:idx val="6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01E4-456C-9424-D504EC865A94}"/>
              </c:ext>
            </c:extLst>
          </c:dPt>
          <c:dPt>
            <c:idx val="7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01E4-456C-9424-D504EC865A94}"/>
              </c:ext>
            </c:extLst>
          </c:dPt>
          <c:dPt>
            <c:idx val="8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01E4-456C-9424-D504EC865A94}"/>
              </c:ext>
            </c:extLst>
          </c:dPt>
          <c:dPt>
            <c:idx val="9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01E4-456C-9424-D504EC865A94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01E4-456C-9424-D504EC865A94}"/>
              </c:ext>
            </c:extLst>
          </c:dPt>
          <c:dPt>
            <c:idx val="11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01E4-456C-9424-D504EC865A94}"/>
              </c:ext>
            </c:extLst>
          </c:dPt>
          <c:dPt>
            <c:idx val="12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01E4-456C-9424-D504EC865A94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01E4-456C-9424-D504EC865A94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01E4-456C-9424-D504EC865A94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01E4-456C-9424-D504EC865A94}"/>
              </c:ext>
            </c:extLst>
          </c:dPt>
          <c:dLbls>
            <c:dLbl>
              <c:idx val="0"/>
              <c:layout>
                <c:manualLayout>
                  <c:x val="6.6178210802630387E-3"/>
                  <c:y val="2.91731688336029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E4-456C-9424-D504EC865A94}"/>
                </c:ext>
              </c:extLst>
            </c:dLbl>
            <c:dLbl>
              <c:idx val="1"/>
              <c:layout>
                <c:manualLayout>
                  <c:x val="5.4596528615711614E-3"/>
                  <c:y val="-5.7243968546942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E4-456C-9424-D504EC865A94}"/>
                </c:ext>
              </c:extLst>
            </c:dLbl>
            <c:dLbl>
              <c:idx val="2"/>
              <c:layout>
                <c:manualLayout>
                  <c:x val="6.4371204223359884E-3"/>
                  <c:y val="-5.69564924108563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E4-456C-9424-D504EC865A94}"/>
                </c:ext>
              </c:extLst>
            </c:dLbl>
            <c:dLbl>
              <c:idx val="3"/>
              <c:layout>
                <c:manualLayout>
                  <c:x val="5.4597354109809041E-3"/>
                  <c:y val="-5.7051563259011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E4-456C-9424-D504EC865A94}"/>
                </c:ext>
              </c:extLst>
            </c:dLbl>
            <c:dLbl>
              <c:idx val="4"/>
              <c:layout>
                <c:manualLayout>
                  <c:x val="8.8578818630444204E-3"/>
                  <c:y val="-5.67799322642837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E4-456C-9424-D504EC865A94}"/>
                </c:ext>
              </c:extLst>
            </c:dLbl>
            <c:dLbl>
              <c:idx val="5"/>
              <c:layout>
                <c:manualLayout>
                  <c:x val="9.1458328817303133E-3"/>
                  <c:y val="5.83361836161297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4281981727104796E-2"/>
                      <c:h val="8.803832812298130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1E4-456C-9424-D504EC865A94}"/>
                </c:ext>
              </c:extLst>
            </c:dLbl>
            <c:dLbl>
              <c:idx val="6"/>
              <c:layout>
                <c:manualLayout>
                  <c:x val="6.2557593691309954E-3"/>
                  <c:y val="-2.7034074750133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1E4-456C-9424-D504EC865A94}"/>
                </c:ext>
              </c:extLst>
            </c:dLbl>
            <c:dLbl>
              <c:idx val="7"/>
              <c:layout>
                <c:manualLayout>
                  <c:x val="9.6516769871314544E-3"/>
                  <c:y val="-5.49102055839188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1E4-456C-9424-D504EC865A94}"/>
                </c:ext>
              </c:extLst>
            </c:dLbl>
            <c:dLbl>
              <c:idx val="8"/>
              <c:layout>
                <c:manualLayout>
                  <c:x val="6.2551815232627182E-3"/>
                  <c:y val="-5.75608713741223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1E4-456C-9424-D504EC865A94}"/>
                </c:ext>
              </c:extLst>
            </c:dLbl>
            <c:dLbl>
              <c:idx val="9"/>
              <c:layout>
                <c:manualLayout>
                  <c:x val="7.267154737300047E-3"/>
                  <c:y val="1.1494970978491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1E4-456C-9424-D504EC865A94}"/>
                </c:ext>
              </c:extLst>
            </c:dLbl>
            <c:dLbl>
              <c:idx val="10"/>
              <c:layout>
                <c:manualLayout>
                  <c:x val="5.7014129653872609E-3"/>
                  <c:y val="-9.46247758183850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748169239828073E-2"/>
                      <c:h val="5.59435351596895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01E4-456C-9424-D504EC865A94}"/>
                </c:ext>
              </c:extLst>
            </c:dLbl>
            <c:dLbl>
              <c:idx val="11"/>
              <c:layout>
                <c:manualLayout>
                  <c:x val="5.1701520816030636E-3"/>
                  <c:y val="5.7056090442256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1E4-456C-9424-D504EC865A94}"/>
                </c:ext>
              </c:extLst>
            </c:dLbl>
            <c:dLbl>
              <c:idx val="12"/>
              <c:layout>
                <c:manualLayout>
                  <c:x val="7.5566555172681456E-3"/>
                  <c:y val="5.76151975730665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1E4-456C-9424-D504EC865A94}"/>
                </c:ext>
              </c:extLst>
            </c:dLbl>
            <c:dLbl>
              <c:idx val="13"/>
              <c:layout>
                <c:manualLayout>
                  <c:x val="7.5564904184486593E-3"/>
                  <c:y val="2.98296104041903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1E4-456C-9424-D504EC865A94}"/>
                </c:ext>
              </c:extLst>
            </c:dLbl>
            <c:dLbl>
              <c:idx val="14"/>
              <c:layout>
                <c:manualLayout>
                  <c:x val="5.4597354109809041E-3"/>
                  <c:y val="-8.61228704695921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1E4-456C-9424-D504EC865A94}"/>
                </c:ext>
              </c:extLst>
            </c:dLbl>
            <c:dLbl>
              <c:idx val="15"/>
              <c:layout>
                <c:manualLayout>
                  <c:x val="7.2673198361196097E-3"/>
                  <c:y val="-1.1351685628773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1E4-456C-9424-D504EC865A94}"/>
                </c:ext>
              </c:extLst>
            </c:dLbl>
            <c:dLbl>
              <c:idx val="16"/>
              <c:layout>
                <c:manualLayout>
                  <c:x val="5.2066144501999624E-3"/>
                  <c:y val="8.5444534723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01E4-456C-9424-D504EC865A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itchFamily="34" charset="-34"/>
                    <a:ea typeface="+mn-ea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'[2]กราฟ %เบิกจ่าย (ประจำ)  '!$C$19:$R$20</c:f>
              <c:multiLvlStrCache>
                <c:ptCount val="16"/>
                <c:lvl>
                  <c:pt idx="0">
                    <c:v>491.6703</c:v>
                  </c:pt>
                  <c:pt idx="1">
                    <c:v>139.6208</c:v>
                  </c:pt>
                  <c:pt idx="2">
                    <c:v>116.7381</c:v>
                  </c:pt>
                  <c:pt idx="3">
                    <c:v>475.711661</c:v>
                  </c:pt>
                  <c:pt idx="4">
                    <c:v>360.0726</c:v>
                  </c:pt>
                  <c:pt idx="5">
                    <c:v>8365.0328</c:v>
                  </c:pt>
                  <c:pt idx="6">
                    <c:v>439.6061</c:v>
                  </c:pt>
                  <c:pt idx="7">
                    <c:v>1250.8566</c:v>
                  </c:pt>
                  <c:pt idx="8">
                    <c:v>933.4631</c:v>
                  </c:pt>
                  <c:pt idx="9">
                    <c:v>3461.3984</c:v>
                  </c:pt>
                  <c:pt idx="10">
                    <c:v>426.4201</c:v>
                  </c:pt>
                  <c:pt idx="11">
                    <c:v>160.1806</c:v>
                  </c:pt>
                  <c:pt idx="12">
                    <c:v>874.9289</c:v>
                  </c:pt>
                  <c:pt idx="13">
                    <c:v>503.59</c:v>
                  </c:pt>
                  <c:pt idx="14">
                    <c:v>153.769</c:v>
                  </c:pt>
                  <c:pt idx="15">
                    <c:v>16569.2456</c:v>
                  </c:pt>
                </c:lvl>
                <c:lvl>
                  <c:pt idx="0">
                    <c:v>อสส.</c:v>
                  </c:pt>
                  <c:pt idx="1">
                    <c:v>อบก.</c:v>
                  </c:pt>
                  <c:pt idx="2">
                    <c:v>ออป.</c:v>
                  </c:pt>
                  <c:pt idx="3">
                    <c:v>ทบ.</c:v>
                  </c:pt>
                  <c:pt idx="4">
                    <c:v>คพ.</c:v>
                  </c:pt>
                  <c:pt idx="5">
                    <c:v>อส.</c:v>
                  </c:pt>
                  <c:pt idx="6">
                    <c:v>สผ.</c:v>
                  </c:pt>
                  <c:pt idx="7">
                    <c:v>สป.ทส.</c:v>
                  </c:pt>
                  <c:pt idx="8">
                    <c:v>ทน.</c:v>
                  </c:pt>
                  <c:pt idx="9">
                    <c:v>ปม.</c:v>
                  </c:pt>
                  <c:pt idx="10">
                    <c:v>ทธ.</c:v>
                  </c:pt>
                  <c:pt idx="11">
                    <c:v>อสพ.</c:v>
                  </c:pt>
                  <c:pt idx="12">
                    <c:v>ทช.</c:v>
                  </c:pt>
                  <c:pt idx="13">
                    <c:v>สส.</c:v>
                  </c:pt>
                  <c:pt idx="14">
                    <c:v>สพภ.</c:v>
                  </c:pt>
                  <c:pt idx="15">
                    <c:v>รวมทั้งสิ้น</c:v>
                  </c:pt>
                </c:lvl>
              </c:multiLvlStrCache>
            </c:multiLvlStrRef>
          </c:cat>
          <c:val>
            <c:numRef>
              <c:f>'[2]กราฟ %เบิกจ่าย (ประจำ)  '!$C$23:$R$23</c:f>
              <c:numCache>
                <c:formatCode>General</c:formatCode>
                <c:ptCount val="16"/>
                <c:pt idx="0">
                  <c:v>0.24450876939282279</c:v>
                </c:pt>
                <c:pt idx="1">
                  <c:v>0.23881251217583624</c:v>
                </c:pt>
                <c:pt idx="2">
                  <c:v>0.23704732216816959</c:v>
                </c:pt>
                <c:pt idx="3">
                  <c:v>0.23617785354225321</c:v>
                </c:pt>
                <c:pt idx="4">
                  <c:v>0.22847586014598167</c:v>
                </c:pt>
                <c:pt idx="5">
                  <c:v>0.22171636637216768</c:v>
                </c:pt>
                <c:pt idx="6">
                  <c:v>0.22128061689771819</c:v>
                </c:pt>
                <c:pt idx="7">
                  <c:v>0.21840684935427448</c:v>
                </c:pt>
                <c:pt idx="8">
                  <c:v>0.2180903947890388</c:v>
                </c:pt>
                <c:pt idx="9">
                  <c:v>0.2044938005402672</c:v>
                </c:pt>
                <c:pt idx="10">
                  <c:v>0.18607632473234728</c:v>
                </c:pt>
                <c:pt idx="11">
                  <c:v>0.18016197966545261</c:v>
                </c:pt>
                <c:pt idx="12">
                  <c:v>0.17495712737343572</c:v>
                </c:pt>
                <c:pt idx="13">
                  <c:v>0.16473706785281678</c:v>
                </c:pt>
                <c:pt idx="14">
                  <c:v>0.10008661043513323</c:v>
                </c:pt>
                <c:pt idx="15">
                  <c:v>0.21329929131992265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1E4-456C-9424-D504EC865A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29643264"/>
        <c:axId val="129644800"/>
        <c:axId val="0"/>
      </c:bar3DChart>
      <c:catAx>
        <c:axId val="12964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  <a:alpha val="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2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644800"/>
        <c:crosses val="autoZero"/>
        <c:auto val="1"/>
        <c:lblAlgn val="ctr"/>
        <c:lblOffset val="100"/>
        <c:noMultiLvlLbl val="0"/>
      </c:catAx>
      <c:valAx>
        <c:axId val="129644800"/>
        <c:scaling>
          <c:orientation val="minMax"/>
          <c:max val="0.5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643264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200">
          <a:latin typeface="TH SarabunPSK" pitchFamily="34" charset="-34"/>
          <a:cs typeface="TH SarabunPSK" pitchFamily="34" charset="-34"/>
        </a:defRPr>
      </a:pPr>
      <a:endParaRPr lang="en-US"/>
    </a:p>
  </c:txPr>
  <c:printSettings>
    <c:headerFooter/>
    <c:pageMargins b="0.59055118110227145" l="0.15748031496063244" r="0.19685039370078738" t="0.59055118110227145" header="0.30000000000000032" footer="0.30000000000000032"/>
    <c:pageSetup orientation="portrait"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494665018724786E-2"/>
          <c:y val="0.1512682147608273"/>
          <c:w val="0.73368597305451377"/>
          <c:h val="0.6820227410681115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(ลงทุน)'!$A$23:$A$24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 flip="none" rotWithShape="1">
              <a:gsLst>
                <a:gs pos="60000">
                  <a:srgbClr val="FDB1E7"/>
                </a:gs>
                <a:gs pos="31000">
                  <a:srgbClr val="FB93D8"/>
                </a:gs>
              </a:gsLst>
              <a:lin ang="5400000" scaled="1"/>
              <a:tileRect/>
            </a:gradFill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60000">
                    <a:srgbClr val="FDB1E7"/>
                  </a:gs>
                  <a:gs pos="31000">
                    <a:srgbClr val="FB93D8"/>
                  </a:gs>
                </a:gsLst>
                <a:lin ang="5400000" scaled="1"/>
                <a:tileRect/>
              </a:gradFill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748B-459F-AFDE-EFB2B4B550C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8B-459F-AFDE-EFB2B4B550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48B-459F-AFDE-EFB2B4B550CE}"/>
              </c:ext>
            </c:extLst>
          </c:dPt>
          <c:dLbls>
            <c:dLbl>
              <c:idx val="0"/>
              <c:layout>
                <c:manualLayout>
                  <c:x val="5.0743254666418157E-3"/>
                  <c:y val="-5.1176291643859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8B-459F-AFDE-EFB2B4B550CE}"/>
                </c:ext>
              </c:extLst>
            </c:dLbl>
            <c:dLbl>
              <c:idx val="1"/>
              <c:layout>
                <c:manualLayout>
                  <c:x val="7.2919264934378459E-3"/>
                  <c:y val="-1.29397487560935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200" b="1">
                      <a:latin typeface="TH SarabunPSK" panose="020B0500040200020003" pitchFamily="34" charset="-34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586600229499969E-2"/>
                      <c:h val="4.82641715507248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748B-459F-AFDE-EFB2B4B550CE}"/>
                </c:ext>
              </c:extLst>
            </c:dLbl>
            <c:dLbl>
              <c:idx val="2"/>
              <c:layout>
                <c:manualLayout>
                  <c:x val="6.9701905436087216E-3"/>
                  <c:y val="7.83589146782278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8B-459F-AFDE-EFB2B4B550CE}"/>
                </c:ext>
              </c:extLst>
            </c:dLbl>
            <c:dLbl>
              <c:idx val="3"/>
              <c:layout>
                <c:manualLayout>
                  <c:x val="5.8301470884087568E-3"/>
                  <c:y val="2.64583243646115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8B-459F-AFDE-EFB2B4B550CE}"/>
                </c:ext>
              </c:extLst>
            </c:dLbl>
            <c:dLbl>
              <c:idx val="4"/>
              <c:layout>
                <c:manualLayout>
                  <c:x val="6.9995959181317303E-3"/>
                  <c:y val="4.1749167318997405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8B-459F-AFDE-EFB2B4B550CE}"/>
                </c:ext>
              </c:extLst>
            </c:dLbl>
            <c:dLbl>
              <c:idx val="5"/>
              <c:layout>
                <c:manualLayout>
                  <c:x val="6.9702130191425541E-3"/>
                  <c:y val="-1.8906686398102241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8B-459F-AFDE-EFB2B4B550CE}"/>
                </c:ext>
              </c:extLst>
            </c:dLbl>
            <c:dLbl>
              <c:idx val="6"/>
              <c:layout>
                <c:manualLayout>
                  <c:x val="3.491047433347108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8B-459F-AFDE-EFB2B4B550CE}"/>
                </c:ext>
              </c:extLst>
            </c:dLbl>
            <c:dLbl>
              <c:idx val="13"/>
              <c:layout>
                <c:manualLayout>
                  <c:x val="5.847739021596134E-3"/>
                  <c:y val="2.7005118853331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5C-49DF-BA81-82FD337AD34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(ลงทุน)'!$C$20:$S$20</c15:sqref>
                  </c15:fullRef>
                </c:ext>
              </c:extLst>
              <c:f>('[1]กราฟ %เบิกจ่าย (ลงทุน)'!$C$20:$O$20,'[1]กราฟ %เบิกจ่าย (ลงทุน)'!$Q$20:$S$20)</c:f>
              <c:strCache>
                <c:ptCount val="16"/>
                <c:pt idx="0">
                  <c:v>ทบ.</c:v>
                </c:pt>
                <c:pt idx="1">
                  <c:v>ทช.</c:v>
                </c:pt>
                <c:pt idx="2">
                  <c:v>ออป.</c:v>
                </c:pt>
                <c:pt idx="3">
                  <c:v>ทธ.</c:v>
                </c:pt>
                <c:pt idx="4">
                  <c:v>อส.</c:v>
                </c:pt>
                <c:pt idx="5">
                  <c:v>อสส.</c:v>
                </c:pt>
                <c:pt idx="6">
                  <c:v>สส.</c:v>
                </c:pt>
                <c:pt idx="7">
                  <c:v>ทน.</c:v>
                </c:pt>
                <c:pt idx="8">
                  <c:v>คพ.</c:v>
                </c:pt>
                <c:pt idx="9">
                  <c:v>ปม.</c:v>
                </c:pt>
                <c:pt idx="10">
                  <c:v>สผ.</c:v>
                </c:pt>
                <c:pt idx="11">
                  <c:v>สป.ทส.</c:v>
                </c:pt>
                <c:pt idx="12">
                  <c:v>อบก.</c:v>
                </c:pt>
                <c:pt idx="13">
                  <c:v>สพภ.</c:v>
                </c:pt>
                <c:pt idx="14">
                  <c:v>อสพ.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(ลงทุน)'!$C$24:$S$24</c15:sqref>
                  </c15:fullRef>
                </c:ext>
              </c:extLst>
              <c:f>('[1]กราฟ %เบิกจ่าย (ลงทุน)'!$C$24:$O$24,'[1]กราฟ %เบิกจ่าย (ลงทุน)'!$Q$24:$S$24)</c:f>
              <c:numCache>
                <c:formatCode>General</c:formatCode>
                <c:ptCount val="16"/>
                <c:pt idx="0">
                  <c:v>0.13058397585617348</c:v>
                </c:pt>
                <c:pt idx="1">
                  <c:v>7.31556915889367E-2</c:v>
                </c:pt>
                <c:pt idx="2">
                  <c:v>3.4724786380642733E-2</c:v>
                </c:pt>
                <c:pt idx="3">
                  <c:v>2.7834617253463489E-2</c:v>
                </c:pt>
                <c:pt idx="4">
                  <c:v>1.4726717502299034E-2</c:v>
                </c:pt>
                <c:pt idx="5">
                  <c:v>1.3038599020412678E-2</c:v>
                </c:pt>
                <c:pt idx="6">
                  <c:v>1.279571345156452E-2</c:v>
                </c:pt>
                <c:pt idx="7">
                  <c:v>1.2362652983668532E-2</c:v>
                </c:pt>
                <c:pt idx="8">
                  <c:v>2.6166305006156917E-3</c:v>
                </c:pt>
                <c:pt idx="9">
                  <c:v>2.2402572975678261E-3</c:v>
                </c:pt>
                <c:pt idx="10">
                  <c:v>2.2064311846974631E-3</c:v>
                </c:pt>
                <c:pt idx="11">
                  <c:v>1.4876809557092122E-3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2.8382603777758288E-2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8B-459F-AFDE-EFB2B4B550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32967040"/>
        <c:axId val="133009792"/>
        <c:axId val="0"/>
      </c:bar3DChart>
      <c:catAx>
        <c:axId val="132967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133009792"/>
        <c:crosses val="autoZero"/>
        <c:auto val="1"/>
        <c:lblAlgn val="ctr"/>
        <c:lblOffset val="100"/>
        <c:noMultiLvlLbl val="0"/>
      </c:catAx>
      <c:valAx>
        <c:axId val="133009792"/>
        <c:scaling>
          <c:orientation val="minMax"/>
          <c:max val="0.5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132967040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9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0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46897</xdr:colOff>
      <xdr:row>7</xdr:row>
      <xdr:rowOff>273494</xdr:rowOff>
    </xdr:from>
    <xdr:to>
      <xdr:col>17</xdr:col>
      <xdr:colOff>110480</xdr:colOff>
      <xdr:row>8</xdr:row>
      <xdr:rowOff>199276</xdr:rowOff>
    </xdr:to>
    <xdr:graphicFrame macro="">
      <xdr:nvGraphicFramePr>
        <xdr:cNvPr id="2" name="แผนภูมิ 3">
          <a:extLst>
            <a:ext uri="{FF2B5EF4-FFF2-40B4-BE49-F238E27FC236}">
              <a16:creationId xmlns:a16="http://schemas.microsoft.com/office/drawing/2014/main" id="{56DC83E3-2C33-426F-A727-8A78EF8B1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7</xdr:row>
      <xdr:rowOff>198787</xdr:rowOff>
    </xdr:from>
    <xdr:to>
      <xdr:col>7</xdr:col>
      <xdr:colOff>0</xdr:colOff>
      <xdr:row>8</xdr:row>
      <xdr:rowOff>110636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D6306C-AB06-43EF-8DC0-73829ABFB5AB}"/>
            </a:ext>
          </a:extLst>
        </xdr:cNvPr>
        <xdr:cNvSpPr txBox="1"/>
      </xdr:nvSpPr>
      <xdr:spPr bwMode="auto">
        <a:xfrm>
          <a:off x="3429000" y="2423827"/>
          <a:ext cx="2087880" cy="2242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79625</xdr:colOff>
      <xdr:row>2</xdr:row>
      <xdr:rowOff>307079</xdr:rowOff>
    </xdr:from>
    <xdr:to>
      <xdr:col>11</xdr:col>
      <xdr:colOff>105115</xdr:colOff>
      <xdr:row>14</xdr:row>
      <xdr:rowOff>178270</xdr:rowOff>
    </xdr:to>
    <xdr:cxnSp macro="">
      <xdr:nvCxnSpPr>
        <xdr:cNvPr id="4" name="Straight Arrow Connector 9">
          <a:extLst>
            <a:ext uri="{FF2B5EF4-FFF2-40B4-BE49-F238E27FC236}">
              <a16:creationId xmlns:a16="http://schemas.microsoft.com/office/drawing/2014/main" id="{D77B4C41-70DC-40CD-BCC3-757F9E184BB3}"/>
            </a:ext>
          </a:extLst>
        </xdr:cNvPr>
        <xdr:cNvCxnSpPr/>
      </xdr:nvCxnSpPr>
      <xdr:spPr bwMode="auto">
        <a:xfrm flipV="1">
          <a:off x="8271125" y="970019"/>
          <a:ext cx="25490" cy="3620231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</xdr:row>
      <xdr:rowOff>297659</xdr:rowOff>
    </xdr:from>
    <xdr:to>
      <xdr:col>15</xdr:col>
      <xdr:colOff>0</xdr:colOff>
      <xdr:row>14</xdr:row>
      <xdr:rowOff>142875</xdr:rowOff>
    </xdr:to>
    <xdr:cxnSp macro="">
      <xdr:nvCxnSpPr>
        <xdr:cNvPr id="5" name="Straight Arrow Connector 9">
          <a:extLst>
            <a:ext uri="{FF2B5EF4-FFF2-40B4-BE49-F238E27FC236}">
              <a16:creationId xmlns:a16="http://schemas.microsoft.com/office/drawing/2014/main" id="{8D77A30D-9D8C-449E-8F2E-6591B2EE0F3B}"/>
            </a:ext>
          </a:extLst>
        </xdr:cNvPr>
        <xdr:cNvCxnSpPr/>
      </xdr:nvCxnSpPr>
      <xdr:spPr bwMode="auto">
        <a:xfrm rot="16200000" flipV="1">
          <a:off x="8954692" y="2757727"/>
          <a:ext cx="3594256" cy="0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1322246</xdr:colOff>
      <xdr:row>5</xdr:row>
      <xdr:rowOff>66678</xdr:rowOff>
    </xdr:from>
    <xdr:to>
      <xdr:col>0</xdr:col>
      <xdr:colOff>1331769</xdr:colOff>
      <xdr:row>14</xdr:row>
      <xdr:rowOff>219075</xdr:rowOff>
    </xdr:to>
    <xdr:cxnSp macro="">
      <xdr:nvCxnSpPr>
        <xdr:cNvPr id="6" name="ตัวเชื่อมต่อตรง 35">
          <a:extLst>
            <a:ext uri="{FF2B5EF4-FFF2-40B4-BE49-F238E27FC236}">
              <a16:creationId xmlns:a16="http://schemas.microsoft.com/office/drawing/2014/main" id="{8B99F2EB-AEA0-4787-901F-0D17B603E891}"/>
            </a:ext>
          </a:extLst>
        </xdr:cNvPr>
        <xdr:cNvCxnSpPr/>
      </xdr:nvCxnSpPr>
      <xdr:spPr>
        <a:xfrm rot="5400000">
          <a:off x="-155081" y="3144205"/>
          <a:ext cx="2964177" cy="9523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7</xdr:row>
      <xdr:rowOff>180975</xdr:rowOff>
    </xdr:from>
    <xdr:to>
      <xdr:col>16</xdr:col>
      <xdr:colOff>0</xdr:colOff>
      <xdr:row>7</xdr:row>
      <xdr:rowOff>191311</xdr:rowOff>
    </xdr:to>
    <xdr:cxnSp macro="">
      <xdr:nvCxnSpPr>
        <xdr:cNvPr id="8" name="Straight Arrow Connector 9">
          <a:extLst>
            <a:ext uri="{FF2B5EF4-FFF2-40B4-BE49-F238E27FC236}">
              <a16:creationId xmlns:a16="http://schemas.microsoft.com/office/drawing/2014/main" id="{79671C89-D0F2-4E9E-91E7-7257BC2478E6}"/>
            </a:ext>
          </a:extLst>
        </xdr:cNvPr>
        <xdr:cNvCxnSpPr/>
      </xdr:nvCxnSpPr>
      <xdr:spPr bwMode="auto">
        <a:xfrm>
          <a:off x="733425" y="2406015"/>
          <a:ext cx="10666095" cy="1033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7826</xdr:rowOff>
    </xdr:from>
    <xdr:to>
      <xdr:col>7</xdr:col>
      <xdr:colOff>0</xdr:colOff>
      <xdr:row>13</xdr:row>
      <xdr:rowOff>258779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BE1971-E6DE-407B-AD57-5DF60F502C83}"/>
            </a:ext>
          </a:extLst>
        </xdr:cNvPr>
        <xdr:cNvSpPr txBox="1"/>
      </xdr:nvSpPr>
      <xdr:spPr bwMode="auto">
        <a:xfrm>
          <a:off x="3429000" y="4107386"/>
          <a:ext cx="2087880" cy="250953"/>
        </a:xfrm>
        <a:prstGeom prst="rect">
          <a:avLst/>
        </a:prstGeom>
        <a:noFill/>
        <a:ln w="1270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109852</xdr:colOff>
      <xdr:row>4</xdr:row>
      <xdr:rowOff>119981</xdr:rowOff>
    </xdr:from>
    <xdr:to>
      <xdr:col>10</xdr:col>
      <xdr:colOff>119790</xdr:colOff>
      <xdr:row>14</xdr:row>
      <xdr:rowOff>219308</xdr:rowOff>
    </xdr:to>
    <xdr:cxnSp macro="">
      <xdr:nvCxnSpPr>
        <xdr:cNvPr id="10" name="ตัวเชื่อมต่อตรง 1">
          <a:extLst>
            <a:ext uri="{FF2B5EF4-FFF2-40B4-BE49-F238E27FC236}">
              <a16:creationId xmlns:a16="http://schemas.microsoft.com/office/drawing/2014/main" id="{8CAD8E4D-05D7-40F9-A0FF-F0D756DF0A33}"/>
            </a:ext>
          </a:extLst>
        </xdr:cNvPr>
        <xdr:cNvCxnSpPr/>
      </xdr:nvCxnSpPr>
      <xdr:spPr>
        <a:xfrm flipH="1">
          <a:off x="7653652" y="1407761"/>
          <a:ext cx="9938" cy="3223527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dash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121445</xdr:colOff>
      <xdr:row>2</xdr:row>
      <xdr:rowOff>283028</xdr:rowOff>
    </xdr:from>
    <xdr:to>
      <xdr:col>17</xdr:col>
      <xdr:colOff>391886</xdr:colOff>
      <xdr:row>16</xdr:row>
      <xdr:rowOff>263833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F2A66543-BA83-4EE8-9BB2-90FF6EC03D12}"/>
            </a:ext>
          </a:extLst>
        </xdr:cNvPr>
        <xdr:cNvGrpSpPr/>
      </xdr:nvGrpSpPr>
      <xdr:grpSpPr>
        <a:xfrm>
          <a:off x="121445" y="1045028"/>
          <a:ext cx="12437041" cy="4425805"/>
          <a:chOff x="119170" y="899786"/>
          <a:chExt cx="12037511" cy="4449455"/>
        </a:xfrm>
      </xdr:grpSpPr>
      <xdr:graphicFrame macro="">
        <xdr:nvGraphicFramePr>
          <xdr:cNvPr id="12" name="Chart 2">
            <a:extLst>
              <a:ext uri="{FF2B5EF4-FFF2-40B4-BE49-F238E27FC236}">
                <a16:creationId xmlns:a16="http://schemas.microsoft.com/office/drawing/2014/main" id="{0E2E0181-DD61-4A92-A879-428B88A94324}"/>
              </a:ext>
            </a:extLst>
          </xdr:cNvPr>
          <xdr:cNvGraphicFramePr>
            <a:graphicFrameLocks/>
          </xdr:cNvGraphicFramePr>
        </xdr:nvGraphicFramePr>
        <xdr:xfrm>
          <a:off x="119170" y="899786"/>
          <a:ext cx="12037511" cy="44494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71BCECA0-71B3-4E4D-9185-C87BA7B4B965}"/>
              </a:ext>
            </a:extLst>
          </xdr:cNvPr>
          <xdr:cNvSpPr txBox="1"/>
        </xdr:nvSpPr>
        <xdr:spPr bwMode="auto">
          <a:xfrm>
            <a:off x="1472714" y="986658"/>
            <a:ext cx="8843777" cy="323876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(ภาพรวม)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4" name="Straight Arrow Connector 10">
            <a:extLst>
              <a:ext uri="{FF2B5EF4-FFF2-40B4-BE49-F238E27FC236}">
                <a16:creationId xmlns:a16="http://schemas.microsoft.com/office/drawing/2014/main" id="{EBE37BAD-77D7-461B-9175-A588BA9EC765}"/>
              </a:ext>
            </a:extLst>
          </xdr:cNvPr>
          <xdr:cNvCxnSpPr/>
        </xdr:nvCxnSpPr>
        <xdr:spPr bwMode="auto">
          <a:xfrm>
            <a:off x="758402" y="2550153"/>
            <a:ext cx="9074353" cy="6233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Arrow Connector 9">
            <a:extLst>
              <a:ext uri="{FF2B5EF4-FFF2-40B4-BE49-F238E27FC236}">
                <a16:creationId xmlns:a16="http://schemas.microsoft.com/office/drawing/2014/main" id="{8101BB56-D16F-4F51-86AC-0B47371F9608}"/>
              </a:ext>
            </a:extLst>
          </xdr:cNvPr>
          <xdr:cNvCxnSpPr/>
        </xdr:nvCxnSpPr>
        <xdr:spPr bwMode="auto">
          <a:xfrm>
            <a:off x="773772" y="3190916"/>
            <a:ext cx="9067027" cy="2560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Arrow Connector 9">
            <a:extLst>
              <a:ext uri="{FF2B5EF4-FFF2-40B4-BE49-F238E27FC236}">
                <a16:creationId xmlns:a16="http://schemas.microsoft.com/office/drawing/2014/main" id="{7955B0D1-438E-4A77-BB3C-E643EA9BF48F}"/>
              </a:ext>
            </a:extLst>
          </xdr:cNvPr>
          <xdr:cNvCxnSpPr/>
        </xdr:nvCxnSpPr>
        <xdr:spPr bwMode="auto">
          <a:xfrm>
            <a:off x="774709" y="3906021"/>
            <a:ext cx="9043277" cy="3664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Flowchart: Magnetic Disk 16">
            <a:extLst>
              <a:ext uri="{FF2B5EF4-FFF2-40B4-BE49-F238E27FC236}">
                <a16:creationId xmlns:a16="http://schemas.microsoft.com/office/drawing/2014/main" id="{646719BD-7F19-4DB2-B0C6-D30A0E1A9FD4}"/>
              </a:ext>
            </a:extLst>
          </xdr:cNvPr>
          <xdr:cNvSpPr/>
        </xdr:nvSpPr>
        <xdr:spPr>
          <a:xfrm>
            <a:off x="9263790" y="1716643"/>
            <a:ext cx="125343" cy="163286"/>
          </a:xfrm>
          <a:prstGeom prst="flowChartMagneticDisk">
            <a:avLst/>
          </a:prstGeom>
          <a:solidFill>
            <a:srgbClr val="FF0000"/>
          </a:solidFill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0.81894</cdr:x>
      <cdr:y>0.46464</cdr:y>
    </cdr:from>
    <cdr:to>
      <cdr:x>0.9784</cdr:x>
      <cdr:y>0.51675</cdr:y>
    </cdr:to>
    <cdr:sp macro="" textlink="">
      <cdr:nvSpPr>
        <cdr:cNvPr id="2" name="TextBox 12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D000000}"/>
            </a:ext>
          </a:extLst>
        </cdr:cNvPr>
        <cdr:cNvSpPr txBox="1"/>
      </cdr:nvSpPr>
      <cdr:spPr bwMode="auto">
        <a:xfrm xmlns:a="http://schemas.openxmlformats.org/drawingml/2006/main">
          <a:off x="10008480" y="2027681"/>
          <a:ext cx="1948804" cy="227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เดือน พ.ย. 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3 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21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0.81799</cdr:x>
      <cdr:y>0.32069</cdr:y>
    </cdr:from>
    <cdr:to>
      <cdr:x>0.99139</cdr:x>
      <cdr:y>0.37004</cdr:y>
    </cdr:to>
    <cdr:sp macro="" textlink="">
      <cdr:nvSpPr>
        <cdr:cNvPr id="3" name="TextBox 31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20000000}"/>
            </a:ext>
          </a:extLst>
        </cdr:cNvPr>
        <cdr:cNvSpPr txBox="1"/>
      </cdr:nvSpPr>
      <cdr:spPr>
        <a:xfrm xmlns:a="http://schemas.openxmlformats.org/drawingml/2006/main">
          <a:off x="9996888" y="1399475"/>
          <a:ext cx="2119169" cy="2153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 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ธ.ค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GB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63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32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0.75596</cdr:x>
      <cdr:y>0.09211</cdr:y>
    </cdr:from>
    <cdr:to>
      <cdr:x>1</cdr:x>
      <cdr:y>0.15199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C04ED0E9-8AFA-43CE-808D-9D0A4F17DE06}"/>
            </a:ext>
          </a:extLst>
        </cdr:cNvPr>
        <cdr:cNvSpPr txBox="1"/>
      </cdr:nvSpPr>
      <cdr:spPr>
        <a:xfrm xmlns:a="http://schemas.openxmlformats.org/drawingml/2006/main">
          <a:off x="9099899" y="409819"/>
          <a:ext cx="2937612" cy="26647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100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เขียว</a:t>
          </a:r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เบิกจ่ายได้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GB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90 - 100%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ของเป้าหมายไตรมาส 1</a:t>
          </a:r>
          <a:endParaRPr lang="en-US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0.75532</cdr:x>
      <cdr:y>0.16785</cdr:y>
    </cdr:from>
    <cdr:to>
      <cdr:x>0.99949</cdr:x>
      <cdr:y>0.22774</cdr:y>
    </cdr:to>
    <cdr:sp macro="" textlink="">
      <cdr:nvSpPr>
        <cdr:cNvPr id="5" name="TextBox 26">
          <a:extLst xmlns:a="http://schemas.openxmlformats.org/drawingml/2006/main">
            <a:ext uri="{FF2B5EF4-FFF2-40B4-BE49-F238E27FC236}">
              <a16:creationId xmlns:a16="http://schemas.microsoft.com/office/drawing/2014/main" id="{8FDA2BBA-2554-4DE4-8E85-A123AC07EAEF}"/>
            </a:ext>
          </a:extLst>
        </cdr:cNvPr>
        <cdr:cNvSpPr txBox="1"/>
      </cdr:nvSpPr>
      <cdr:spPr>
        <a:xfrm xmlns:a="http://schemas.openxmlformats.org/drawingml/2006/main">
          <a:off x="9092223" y="746858"/>
          <a:ext cx="2939142" cy="26647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แดง เบิกจ่ายได้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GB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&lt;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90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%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ของเป้าหมายไตรมาส 1</a:t>
          </a:r>
          <a:endParaRPr lang="en-US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0.76019</cdr:x>
      <cdr:y>0.10363</cdr:y>
    </cdr:from>
    <cdr:to>
      <cdr:x>0.77061</cdr:x>
      <cdr:y>0.14033</cdr:y>
    </cdr:to>
    <cdr:sp macro="" textlink="">
      <cdr:nvSpPr>
        <cdr:cNvPr id="6" name="Flowchart: Magnetic Disk 5">
          <a:extLst xmlns:a="http://schemas.openxmlformats.org/drawingml/2006/main">
            <a:ext uri="{FF2B5EF4-FFF2-40B4-BE49-F238E27FC236}">
              <a16:creationId xmlns:a16="http://schemas.microsoft.com/office/drawing/2014/main" id="{E2C3F2F4-152B-4DF4-A359-9BA95DD5FC21}"/>
            </a:ext>
          </a:extLst>
        </cdr:cNvPr>
        <cdr:cNvSpPr/>
      </cdr:nvSpPr>
      <cdr:spPr>
        <a:xfrm xmlns:a="http://schemas.openxmlformats.org/drawingml/2006/main">
          <a:off x="9150838" y="461107"/>
          <a:ext cx="125343" cy="163286"/>
        </a:xfrm>
        <a:prstGeom xmlns:a="http://schemas.openxmlformats.org/drawingml/2006/main" prst="flowChartMagneticDisk">
          <a:avLst/>
        </a:prstGeom>
        <a:solidFill xmlns:a="http://schemas.openxmlformats.org/drawingml/2006/main">
          <a:srgbClr val="92D050"/>
        </a:solidFill>
      </cdr:spPr>
      <cdr:style>
        <a:lnRef xmlns:a="http://schemas.openxmlformats.org/drawingml/2006/main" idx="0">
          <a:schemeClr val="accent3"/>
        </a:lnRef>
        <a:fillRef xmlns:a="http://schemas.openxmlformats.org/drawingml/2006/main" idx="3">
          <a:schemeClr val="accent3"/>
        </a:fillRef>
        <a:effectRef xmlns:a="http://schemas.openxmlformats.org/drawingml/2006/main" idx="3">
          <a:schemeClr val="accent3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0.82104</cdr:x>
      <cdr:y>0.62297</cdr:y>
    </cdr:from>
    <cdr:to>
      <cdr:x>0.98172</cdr:x>
      <cdr:y>0.66944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400-000007000000}"/>
            </a:ext>
          </a:extLst>
        </cdr:cNvPr>
        <cdr:cNvSpPr txBox="1"/>
      </cdr:nvSpPr>
      <cdr:spPr bwMode="auto">
        <a:xfrm xmlns:a="http://schemas.openxmlformats.org/drawingml/2006/main">
          <a:off x="10034144" y="2718641"/>
          <a:ext cx="1963713" cy="20279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0.74863</cdr:x>
      <cdr:y>0.10034</cdr:y>
    </cdr:from>
    <cdr:to>
      <cdr:x>0.7495</cdr:x>
      <cdr:y>0.81357</cdr:y>
    </cdr:to>
    <cdr:cxnSp macro="">
      <cdr:nvCxnSpPr>
        <cdr:cNvPr id="8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3870A397-C59B-46D7-BB2F-EDAAD8A4B702}"/>
            </a:ext>
          </a:extLst>
        </cdr:cNvPr>
        <cdr:cNvCxnSpPr/>
      </cdr:nvCxnSpPr>
      <cdr:spPr>
        <a:xfrm xmlns:a="http://schemas.openxmlformats.org/drawingml/2006/main" rot="5400000">
          <a:off x="7430146" y="2027936"/>
          <a:ext cx="3173504" cy="105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43</xdr:row>
      <xdr:rowOff>295275</xdr:rowOff>
    </xdr:from>
    <xdr:to>
      <xdr:col>5</xdr:col>
      <xdr:colOff>0</xdr:colOff>
      <xdr:row>44</xdr:row>
      <xdr:rowOff>0</xdr:rowOff>
    </xdr:to>
    <xdr:graphicFrame macro="">
      <xdr:nvGraphicFramePr>
        <xdr:cNvPr id="2" name="แผนภูมิ 3">
          <a:extLst>
            <a:ext uri="{FF2B5EF4-FFF2-40B4-BE49-F238E27FC236}">
              <a16:creationId xmlns:a16="http://schemas.microsoft.com/office/drawing/2014/main" id="{D1537F9E-2EAB-4E2E-B893-74637E1CA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4</xdr:row>
      <xdr:rowOff>28575</xdr:rowOff>
    </xdr:from>
    <xdr:to>
      <xdr:col>5</xdr:col>
      <xdr:colOff>0</xdr:colOff>
      <xdr:row>5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01AF40-3816-47CD-A013-AF46EB02F48A}"/>
            </a:ext>
          </a:extLst>
        </xdr:cNvPr>
        <xdr:cNvSpPr txBox="1"/>
      </xdr:nvSpPr>
      <xdr:spPr bwMode="auto">
        <a:xfrm>
          <a:off x="1981200" y="1314450"/>
          <a:ext cx="180975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101600</xdr:colOff>
      <xdr:row>3</xdr:row>
      <xdr:rowOff>39508</xdr:rowOff>
    </xdr:from>
    <xdr:to>
      <xdr:col>17</xdr:col>
      <xdr:colOff>607757</xdr:colOff>
      <xdr:row>17</xdr:row>
      <xdr:rowOff>2741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838FF67-B5FF-4ABC-8FDF-F8997891B229}"/>
            </a:ext>
          </a:extLst>
        </xdr:cNvPr>
        <xdr:cNvGrpSpPr/>
      </xdr:nvGrpSpPr>
      <xdr:grpSpPr>
        <a:xfrm>
          <a:off x="101600" y="1182508"/>
          <a:ext cx="12360700" cy="4382833"/>
          <a:chOff x="101600" y="1024891"/>
          <a:chExt cx="12111689" cy="4476723"/>
        </a:xfrm>
      </xdr:grpSpPr>
      <xdr:graphicFrame macro="">
        <xdr:nvGraphicFramePr>
          <xdr:cNvPr id="5" name="Chart 2">
            <a:extLst>
              <a:ext uri="{FF2B5EF4-FFF2-40B4-BE49-F238E27FC236}">
                <a16:creationId xmlns:a16="http://schemas.microsoft.com/office/drawing/2014/main" id="{2739BF7B-B188-4D9B-BBC4-42E8FF8ED154}"/>
              </a:ext>
            </a:extLst>
          </xdr:cNvPr>
          <xdr:cNvGraphicFramePr>
            <a:graphicFrameLocks/>
          </xdr:cNvGraphicFramePr>
        </xdr:nvGraphicFramePr>
        <xdr:xfrm>
          <a:off x="101600" y="1024891"/>
          <a:ext cx="12111689" cy="44767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9E98067E-6F75-424F-A23A-36E7EAF523BA}"/>
              </a:ext>
            </a:extLst>
          </xdr:cNvPr>
          <xdr:cNvSpPr txBox="1"/>
        </xdr:nvSpPr>
        <xdr:spPr bwMode="auto">
          <a:xfrm>
            <a:off x="9978828" y="3749700"/>
            <a:ext cx="1934247" cy="3409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ต.ค.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3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12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4EA2B7D2-8A71-4046-A7EC-31A9F12EFEE9}"/>
              </a:ext>
            </a:extLst>
          </xdr:cNvPr>
          <xdr:cNvSpPr txBox="1"/>
        </xdr:nvSpPr>
        <xdr:spPr bwMode="auto">
          <a:xfrm>
            <a:off x="9935286" y="3050819"/>
            <a:ext cx="1873498" cy="3606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 เดือน พ.ย. </a:t>
            </a:r>
            <a:r>
              <a:rPr lang="en-US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3 </a:t>
            </a:r>
            <a:r>
              <a:rPr lang="en-US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24</a:t>
            </a:r>
            <a:r>
              <a:rPr lang="en-US" sz="1400" b="1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A9CC1C6-F7DD-40DB-B1E2-82CC9D2A3913}"/>
              </a:ext>
            </a:extLst>
          </xdr:cNvPr>
          <xdr:cNvSpPr txBox="1"/>
        </xdr:nvSpPr>
        <xdr:spPr bwMode="auto">
          <a:xfrm>
            <a:off x="9927584" y="2428778"/>
            <a:ext cx="2160363" cy="4393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ไตรมาสที่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1 ธ.ค.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3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36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41353F34-2E74-4C52-86A0-F52822A769CB}"/>
              </a:ext>
            </a:extLst>
          </xdr:cNvPr>
          <xdr:cNvSpPr txBox="1"/>
        </xdr:nvSpPr>
        <xdr:spPr bwMode="auto">
          <a:xfrm>
            <a:off x="928281" y="1051372"/>
            <a:ext cx="9408917" cy="321374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(รายจ่ายประจำ)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092AA094-D43F-4AB2-A766-E1533CD49CAD}"/>
              </a:ext>
            </a:extLst>
          </xdr:cNvPr>
          <xdr:cNvCxnSpPr/>
        </xdr:nvCxnSpPr>
        <xdr:spPr bwMode="auto">
          <a:xfrm flipV="1">
            <a:off x="902705" y="3922974"/>
            <a:ext cx="8964673" cy="27414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Arrow Connector 9">
            <a:extLst>
              <a:ext uri="{FF2B5EF4-FFF2-40B4-BE49-F238E27FC236}">
                <a16:creationId xmlns:a16="http://schemas.microsoft.com/office/drawing/2014/main" id="{8B4E2BD8-2082-40BB-BA51-B84D85190DB6}"/>
              </a:ext>
            </a:extLst>
          </xdr:cNvPr>
          <xdr:cNvCxnSpPr/>
        </xdr:nvCxnSpPr>
        <xdr:spPr bwMode="auto">
          <a:xfrm flipV="1">
            <a:off x="915988" y="3223890"/>
            <a:ext cx="8988073" cy="2855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Arrow Connector 10">
            <a:extLst>
              <a:ext uri="{FF2B5EF4-FFF2-40B4-BE49-F238E27FC236}">
                <a16:creationId xmlns:a16="http://schemas.microsoft.com/office/drawing/2014/main" id="{2D93F63C-9249-4C06-8278-0996B6BAE56D}"/>
              </a:ext>
            </a:extLst>
          </xdr:cNvPr>
          <xdr:cNvCxnSpPr/>
        </xdr:nvCxnSpPr>
        <xdr:spPr bwMode="auto">
          <a:xfrm flipV="1">
            <a:off x="916087" y="2599766"/>
            <a:ext cx="8987096" cy="5553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1">
            <a:extLst>
              <a:ext uri="{FF2B5EF4-FFF2-40B4-BE49-F238E27FC236}">
                <a16:creationId xmlns:a16="http://schemas.microsoft.com/office/drawing/2014/main" id="{AEA8295A-9CC8-4C05-9423-FCBBA7B36419}"/>
              </a:ext>
            </a:extLst>
          </xdr:cNvPr>
          <xdr:cNvSpPr txBox="1"/>
        </xdr:nvSpPr>
        <xdr:spPr>
          <a:xfrm>
            <a:off x="9218386" y="1113338"/>
            <a:ext cx="2937612" cy="2664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1100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   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เขียว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เบิกจ่ายได้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GB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90 - 100%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ของเป้าหมายไตรมาส 1</a:t>
            </a:r>
            <a:endParaRPr lang="en-US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4" name="TextBox 26">
            <a:extLst>
              <a:ext uri="{FF2B5EF4-FFF2-40B4-BE49-F238E27FC236}">
                <a16:creationId xmlns:a16="http://schemas.microsoft.com/office/drawing/2014/main" id="{D6582A36-710F-4442-B2ED-AEC780B93CDE}"/>
              </a:ext>
            </a:extLst>
          </xdr:cNvPr>
          <xdr:cNvSpPr txBox="1"/>
        </xdr:nvSpPr>
        <xdr:spPr>
          <a:xfrm>
            <a:off x="9218385" y="1453516"/>
            <a:ext cx="2939142" cy="2664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    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แดง เบิกจ่ายได้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GB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&lt; 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90</a:t>
            </a:r>
            <a:r>
              <a:rPr lang="en-US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%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ของเป้าหมายไตรมาส 1</a:t>
            </a:r>
            <a:endParaRPr lang="en-US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5" name="Flowchart: Magnetic Disk 14">
            <a:extLst>
              <a:ext uri="{FF2B5EF4-FFF2-40B4-BE49-F238E27FC236}">
                <a16:creationId xmlns:a16="http://schemas.microsoft.com/office/drawing/2014/main" id="{05CC4A2F-91A7-4B71-9E56-DEA158B45F9B}"/>
              </a:ext>
            </a:extLst>
          </xdr:cNvPr>
          <xdr:cNvSpPr/>
        </xdr:nvSpPr>
        <xdr:spPr>
          <a:xfrm>
            <a:off x="9286422" y="1167767"/>
            <a:ext cx="125343" cy="163286"/>
          </a:xfrm>
          <a:prstGeom prst="flowChartMagneticDisk">
            <a:avLst/>
          </a:prstGeom>
          <a:solidFill>
            <a:srgbClr val="92D050"/>
          </a:solidFill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Flowchart: Magnetic Disk 15">
            <a:extLst>
              <a:ext uri="{FF2B5EF4-FFF2-40B4-BE49-F238E27FC236}">
                <a16:creationId xmlns:a16="http://schemas.microsoft.com/office/drawing/2014/main" id="{A307DEDF-DBC9-41B1-A448-B33932B3CA30}"/>
              </a:ext>
            </a:extLst>
          </xdr:cNvPr>
          <xdr:cNvSpPr/>
        </xdr:nvSpPr>
        <xdr:spPr>
          <a:xfrm>
            <a:off x="9272814" y="1507944"/>
            <a:ext cx="125343" cy="163286"/>
          </a:xfrm>
          <a:prstGeom prst="flowChartMagneticDisk">
            <a:avLst/>
          </a:prstGeom>
          <a:solidFill>
            <a:srgbClr val="FF0000"/>
          </a:solidFill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0</xdr:col>
      <xdr:colOff>993322</xdr:colOff>
      <xdr:row>14</xdr:row>
      <xdr:rowOff>231322</xdr:rowOff>
    </xdr:from>
    <xdr:to>
      <xdr:col>13</xdr:col>
      <xdr:colOff>31593</xdr:colOff>
      <xdr:row>15</xdr:row>
      <xdr:rowOff>112808</xdr:rowOff>
    </xdr:to>
    <xdr:sp macro="" textlink="">
      <xdr:nvSpPr>
        <xdr:cNvPr id="17" name="Subtitle 2">
          <a:extLst>
            <a:ext uri="{FF2B5EF4-FFF2-40B4-BE49-F238E27FC236}">
              <a16:creationId xmlns:a16="http://schemas.microsoft.com/office/drawing/2014/main" id="{1B265D73-36FC-4E2C-81B6-B124E7A795B8}"/>
            </a:ext>
          </a:extLst>
        </xdr:cNvPr>
        <xdr:cNvSpPr>
          <a:spLocks noGrp="1"/>
        </xdr:cNvSpPr>
      </xdr:nvSpPr>
      <xdr:spPr>
        <a:xfrm>
          <a:off x="993322" y="4272643"/>
          <a:ext cx="8059807" cy="153629"/>
        </a:xfrm>
        <a:prstGeom prst="rect">
          <a:avLst/>
        </a:prstGeom>
        <a:solidFill>
          <a:schemeClr val="bg1"/>
        </a:solidFill>
      </xdr:spPr>
      <xdr:txBody>
        <a:bodyPr vert="horz" wrap="square" lIns="91440" tIns="45720" rIns="91440" bIns="45720" rtlCol="0">
          <a:normAutofit lnSpcReduction="10000"/>
        </a:bodyPr>
        <a:lstStyle>
          <a:lvl1pPr marL="0" indent="0" algn="ctr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0.74289</cdr:x>
      <cdr:y>0.11006</cdr:y>
    </cdr:from>
    <cdr:to>
      <cdr:x>0.74376</cdr:x>
      <cdr:y>0.81895</cdr:y>
    </cdr:to>
    <cdr:cxnSp macro="">
      <cdr:nvCxnSpPr>
        <cdr:cNvPr id="2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C3AD6101-62D4-4A51-8295-4B83B6F1DFA3}"/>
            </a:ext>
          </a:extLst>
        </cdr:cNvPr>
        <cdr:cNvCxnSpPr/>
      </cdr:nvCxnSpPr>
      <cdr:spPr>
        <a:xfrm xmlns:a="http://schemas.openxmlformats.org/drawingml/2006/main" rot="5400000">
          <a:off x="6840327" y="2081152"/>
          <a:ext cx="3183617" cy="986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57149</xdr:rowOff>
    </xdr:from>
    <xdr:to>
      <xdr:col>18</xdr:col>
      <xdr:colOff>394855</xdr:colOff>
      <xdr:row>17</xdr:row>
      <xdr:rowOff>180974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D3A1BFD-4C38-4812-BBCF-9EB8501EB05B}"/>
            </a:ext>
          </a:extLst>
        </xdr:cNvPr>
        <xdr:cNvGrpSpPr/>
      </xdr:nvGrpSpPr>
      <xdr:grpSpPr>
        <a:xfrm>
          <a:off x="66675" y="1200149"/>
          <a:ext cx="11548630" cy="4591050"/>
          <a:chOff x="66675" y="1097572"/>
          <a:chExt cx="10886276" cy="4925890"/>
        </a:xfrm>
      </xdr:grpSpPr>
      <xdr:graphicFrame macro="">
        <xdr:nvGraphicFramePr>
          <xdr:cNvPr id="3" name="แผนภูมิ 2">
            <a:extLst>
              <a:ext uri="{FF2B5EF4-FFF2-40B4-BE49-F238E27FC236}">
                <a16:creationId xmlns:a16="http://schemas.microsoft.com/office/drawing/2014/main" id="{084F0766-EDAE-4F33-8D3E-920D3E2B247B}"/>
              </a:ext>
            </a:extLst>
          </xdr:cNvPr>
          <xdr:cNvGraphicFramePr/>
        </xdr:nvGraphicFramePr>
        <xdr:xfrm>
          <a:off x="66675" y="1097572"/>
          <a:ext cx="10886276" cy="492589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ตัวเชื่อมต่อตรง 8">
            <a:extLst>
              <a:ext uri="{FF2B5EF4-FFF2-40B4-BE49-F238E27FC236}">
                <a16:creationId xmlns:a16="http://schemas.microsoft.com/office/drawing/2014/main" id="{24371661-70C9-44E1-A380-9C69CF33E865}"/>
              </a:ext>
            </a:extLst>
          </xdr:cNvPr>
          <xdr:cNvCxnSpPr/>
        </xdr:nvCxnSpPr>
        <xdr:spPr>
          <a:xfrm rot="5400000">
            <a:off x="6485806" y="3726717"/>
            <a:ext cx="2833253" cy="36698"/>
          </a:xfrm>
          <a:prstGeom prst="line">
            <a:avLst/>
          </a:prstGeom>
          <a:noFill/>
          <a:ln w="19050" cap="flat" cmpd="sng" algn="ctr">
            <a:solidFill>
              <a:srgbClr val="FF0000"/>
            </a:solidFill>
            <a:prstDash val="dash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9">
            <a:extLst>
              <a:ext uri="{FF2B5EF4-FFF2-40B4-BE49-F238E27FC236}">
                <a16:creationId xmlns:a16="http://schemas.microsoft.com/office/drawing/2014/main" id="{A7CC37B4-012A-403D-83ED-2C556A96A09C}"/>
              </a:ext>
            </a:extLst>
          </xdr:cNvPr>
          <xdr:cNvCxnSpPr/>
        </xdr:nvCxnSpPr>
        <xdr:spPr bwMode="auto">
          <a:xfrm flipV="1">
            <a:off x="856258" y="4719700"/>
            <a:ext cx="7576038" cy="7330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9">
            <a:extLst>
              <a:ext uri="{FF2B5EF4-FFF2-40B4-BE49-F238E27FC236}">
                <a16:creationId xmlns:a16="http://schemas.microsoft.com/office/drawing/2014/main" id="{988458C4-44F6-44A7-81C3-B5939037BE00}"/>
              </a:ext>
            </a:extLst>
          </xdr:cNvPr>
          <xdr:cNvCxnSpPr/>
        </xdr:nvCxnSpPr>
        <xdr:spPr bwMode="auto">
          <a:xfrm flipV="1">
            <a:off x="855173" y="4316459"/>
            <a:ext cx="7561385" cy="7331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Arrow Connector 10">
            <a:extLst>
              <a:ext uri="{FF2B5EF4-FFF2-40B4-BE49-F238E27FC236}">
                <a16:creationId xmlns:a16="http://schemas.microsoft.com/office/drawing/2014/main" id="{1EB9C4F5-A160-4E38-B406-F48B57B25BA3}"/>
              </a:ext>
            </a:extLst>
          </xdr:cNvPr>
          <xdr:cNvCxnSpPr/>
        </xdr:nvCxnSpPr>
        <xdr:spPr bwMode="auto">
          <a:xfrm>
            <a:off x="858060" y="3950915"/>
            <a:ext cx="7546731" cy="732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1">
            <a:extLst>
              <a:ext uri="{FF2B5EF4-FFF2-40B4-BE49-F238E27FC236}">
                <a16:creationId xmlns:a16="http://schemas.microsoft.com/office/drawing/2014/main" id="{8F4F84C4-94D9-4A82-A6C2-D9E7BE3D7A3B}"/>
              </a:ext>
            </a:extLst>
          </xdr:cNvPr>
          <xdr:cNvSpPr txBox="1"/>
        </xdr:nvSpPr>
        <xdr:spPr>
          <a:xfrm>
            <a:off x="7994406" y="1419956"/>
            <a:ext cx="2937612" cy="2664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 sz="1100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   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เขียว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เบิกจ่ายได้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GB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90 - 100%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ของเป้าหมายไตรมาส 1</a:t>
            </a:r>
            <a:endParaRPr lang="en-US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62A22111-1AA1-498F-8786-4E7618D1F81E}"/>
              </a:ext>
            </a:extLst>
          </xdr:cNvPr>
          <xdr:cNvSpPr txBox="1"/>
        </xdr:nvSpPr>
        <xdr:spPr>
          <a:xfrm>
            <a:off x="7994406" y="1727687"/>
            <a:ext cx="2939142" cy="2664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     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แดง เบิกจ่ายได้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GB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&lt; 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90</a:t>
            </a:r>
            <a:r>
              <a:rPr lang="en-US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%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ของเป้าหมายไตรมาส 1</a:t>
            </a:r>
            <a:endParaRPr lang="en-US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0" name="Flowchart: Magnetic Disk 9">
            <a:extLst>
              <a:ext uri="{FF2B5EF4-FFF2-40B4-BE49-F238E27FC236}">
                <a16:creationId xmlns:a16="http://schemas.microsoft.com/office/drawing/2014/main" id="{E863C827-3FB9-4EAC-8366-28C7B90E3F4B}"/>
              </a:ext>
            </a:extLst>
          </xdr:cNvPr>
          <xdr:cNvSpPr/>
        </xdr:nvSpPr>
        <xdr:spPr>
          <a:xfrm>
            <a:off x="8053022" y="1478571"/>
            <a:ext cx="125343" cy="163286"/>
          </a:xfrm>
          <a:prstGeom prst="flowChartMagneticDisk">
            <a:avLst/>
          </a:prstGeom>
          <a:solidFill>
            <a:srgbClr val="92D050"/>
          </a:solidFill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 sz="1100"/>
          </a:p>
        </xdr:txBody>
      </xdr:sp>
      <xdr:sp macro="" textlink="">
        <xdr:nvSpPr>
          <xdr:cNvPr id="11" name="Flowchart: Magnetic Disk 10">
            <a:extLst>
              <a:ext uri="{FF2B5EF4-FFF2-40B4-BE49-F238E27FC236}">
                <a16:creationId xmlns:a16="http://schemas.microsoft.com/office/drawing/2014/main" id="{63AE9554-6098-41D2-A7BE-119CF2891E9F}"/>
              </a:ext>
            </a:extLst>
          </xdr:cNvPr>
          <xdr:cNvSpPr/>
        </xdr:nvSpPr>
        <xdr:spPr>
          <a:xfrm>
            <a:off x="8045695" y="1793629"/>
            <a:ext cx="125343" cy="163286"/>
          </a:xfrm>
          <a:prstGeom prst="flowChartMagneticDisk">
            <a:avLst/>
          </a:prstGeom>
          <a:solidFill>
            <a:srgbClr val="FF0000"/>
          </a:solidFill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0.09028</cdr:x>
      <cdr:y>0.00534</cdr:y>
    </cdr:from>
    <cdr:to>
      <cdr:x>0.87226</cdr:x>
      <cdr:y>0.07011</cdr:y>
    </cdr:to>
    <cdr:sp macro="" textlink="">
      <cdr:nvSpPr>
        <cdr:cNvPr id="2" name="TextBox 15"/>
        <cdr:cNvSpPr txBox="1"/>
      </cdr:nvSpPr>
      <cdr:spPr bwMode="auto">
        <a:xfrm xmlns:a="http://schemas.openxmlformats.org/drawingml/2006/main">
          <a:off x="978478" y="25978"/>
          <a:ext cx="8475554" cy="31525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ปี 2564 กระทรวงทรัพยากรธรรมชาติและสิ่งแวดล้อม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(รายจ่ายลงทุน) </a:t>
          </a:r>
          <a:b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0.77335</cdr:x>
      <cdr:y>0.70621</cdr:y>
    </cdr:from>
    <cdr:to>
      <cdr:x>0.96532</cdr:x>
      <cdr:y>0.74818</cdr:y>
    </cdr:to>
    <cdr:sp macro="" textlink="">
      <cdr:nvSpPr>
        <cdr:cNvPr id="3" name="TextBox 6">
          <a:extLst xmlns:a="http://schemas.openxmlformats.org/drawingml/2006/main">
            <a:ext uri="{FF2B5EF4-FFF2-40B4-BE49-F238E27FC236}">
              <a16:creationId xmlns:a16="http://schemas.microsoft.com/office/drawing/2014/main" id="{C8D88327-FF1F-4F48-A69B-09755BEF3A71}"/>
            </a:ext>
          </a:extLst>
        </cdr:cNvPr>
        <cdr:cNvSpPr txBox="1"/>
      </cdr:nvSpPr>
      <cdr:spPr bwMode="auto">
        <a:xfrm xmlns:a="http://schemas.openxmlformats.org/drawingml/2006/main">
          <a:off x="8526571" y="3478733"/>
          <a:ext cx="2116563" cy="20673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0.77145</cdr:x>
      <cdr:y>0.6172</cdr:y>
    </cdr:from>
    <cdr:to>
      <cdr:x>0.97396</cdr:x>
      <cdr:y>0.65917</cdr:y>
    </cdr:to>
    <cdr:sp macro="" textlink="">
      <cdr:nvSpPr>
        <cdr:cNvPr id="5" name="TextBox 7">
          <a:extLst xmlns:a="http://schemas.openxmlformats.org/drawingml/2006/main">
            <a:ext uri="{FF2B5EF4-FFF2-40B4-BE49-F238E27FC236}">
              <a16:creationId xmlns:a16="http://schemas.microsoft.com/office/drawing/2014/main" id="{BC1E72C8-1F09-4FB7-855E-40BDBC673244}"/>
            </a:ext>
          </a:extLst>
        </cdr:cNvPr>
        <cdr:cNvSpPr txBox="1"/>
      </cdr:nvSpPr>
      <cdr:spPr bwMode="auto">
        <a:xfrm xmlns:a="http://schemas.openxmlformats.org/drawingml/2006/main">
          <a:off x="8551235" y="3025054"/>
          <a:ext cx="2244747" cy="20570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พ.ย.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13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0.76954</cdr:x>
      <cdr:y>0.54484</cdr:y>
    </cdr:from>
    <cdr:to>
      <cdr:x>1</cdr:x>
      <cdr:y>0.58819</cdr:y>
    </cdr:to>
    <cdr:sp macro="" textlink="">
      <cdr:nvSpPr>
        <cdr:cNvPr id="6" name="TextBox 8">
          <a:extLst xmlns:a="http://schemas.openxmlformats.org/drawingml/2006/main">
            <a:ext uri="{FF2B5EF4-FFF2-40B4-BE49-F238E27FC236}">
              <a16:creationId xmlns:a16="http://schemas.microsoft.com/office/drawing/2014/main" id="{AFBE9AB8-A1B2-43B1-9713-D52F0C37480C}"/>
            </a:ext>
          </a:extLst>
        </cdr:cNvPr>
        <cdr:cNvSpPr txBox="1"/>
      </cdr:nvSpPr>
      <cdr:spPr bwMode="auto">
        <a:xfrm xmlns:a="http://schemas.openxmlformats.org/drawingml/2006/main">
          <a:off x="8484554" y="2683803"/>
          <a:ext cx="2540934" cy="213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1 ธ.ค.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3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20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05;&#3633;&#3623;&#3594;&#3637;&#3657;&#3623;&#3633;&#3604;%2064\&#3627;&#3621;&#3633;&#3585;&#3600;&#3634;&#3609;&#3605;&#3633;&#3623;&#3594;&#3637;&#3657;&#3623;&#3633;&#3604;%202.1%20open%20data\3.&#3612;&#3621;&#3648;&#3610;&#3636;&#3585;&#3592;&#3656;&#3634;&#3618;&#3591;&#3610;&#3611;&#3619;&#3632;&#3617;&#3634;&#3603;&#3586;&#3629;&#3591;&#3627;&#3609;&#3656;&#3623;&#3618;&#3591;&#3634;&#3609;&#3651;&#3609;&#3626;&#3633;&#3591;&#3585;&#3633;&#3604;%20&#3607;&#3626;.%20&#3605;&#3634;&#3617;&#3619;&#3632;&#3610;&#3610;%20GFMIS\&#3612;&#3621;&#3585;&#3634;&#3619;&#3648;&#3610;&#3636;&#3585;&#3592;&#3656;&#3634;&#3618;%20&#3603;%2031%20&#3608;.&#3588;.%2063%20&#3652;&#3605;&#3619;&#3617;&#3634;&#3626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2;&#3621;&#3648;&#3610;&#3636;&#3585;&#3611;&#3637;&#3591;&#3610;&#3611;&#3619;&#3632;&#3617;&#3634;&#3603;%202564/&#3648;&#3629;&#3585;&#3626;&#3634;&#3619;&#3649;&#3609;&#3610;/&#3608;.&#3588;/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าพรวม"/>
      <sheetName val="สรุปงบ ทส."/>
      <sheetName val="กราฟ %เบิกจ่าย (ภาพรวม) "/>
      <sheetName val="ภาพรวม 1+2"/>
      <sheetName val="กราฟ %เบิกจ่าย (ประจำ)  "/>
      <sheetName val="งบประจำ1"/>
      <sheetName val="กราฟ %เบิกจ่าย (ลงทุน)"/>
      <sheetName val="งบลงทุน2"/>
      <sheetName val="งบประจำ"/>
      <sheetName val="งบลงทุน"/>
      <sheetName val="ตาราง"/>
      <sheetName val="รัฐวิสาหกิจ"/>
      <sheetName val="องค์การมหาชน"/>
      <sheetName val="กราฟจัดสรร"/>
      <sheetName val="เป้าหมาย"/>
      <sheetName val="Sheet2 (2)"/>
      <sheetName val="Sheet2"/>
    </sheetNames>
    <sheetDataSet>
      <sheetData sheetId="0">
        <row r="13">
          <cell r="F13">
            <v>10915.448600000002</v>
          </cell>
          <cell r="K13">
            <v>1892.2239299999999</v>
          </cell>
        </row>
        <row r="15">
          <cell r="F15">
            <v>2550.4158000000002</v>
          </cell>
          <cell r="K15">
            <v>37.559252999999998</v>
          </cell>
        </row>
        <row r="16">
          <cell r="F16">
            <v>1638.5896</v>
          </cell>
          <cell r="K16">
            <v>273.77247199999999</v>
          </cell>
        </row>
        <row r="18">
          <cell r="F18">
            <v>387.733</v>
          </cell>
          <cell r="K18">
            <v>0.57682299999999997</v>
          </cell>
        </row>
        <row r="19">
          <cell r="F19">
            <v>2032.5807</v>
          </cell>
          <cell r="K19">
            <v>315.65470799999997</v>
          </cell>
        </row>
        <row r="21">
          <cell r="F21">
            <v>1556.8690389999999</v>
          </cell>
          <cell r="K21">
            <v>203.30214899999999</v>
          </cell>
        </row>
        <row r="22">
          <cell r="F22">
            <v>547.26149999999996</v>
          </cell>
          <cell r="K22">
            <v>83.518748000000002</v>
          </cell>
        </row>
        <row r="24">
          <cell r="F24">
            <v>43.671500000000002</v>
          </cell>
          <cell r="K24">
            <v>0.55880799999999997</v>
          </cell>
          <cell r="L24">
            <v>1.279571345156452E-2</v>
          </cell>
        </row>
        <row r="25">
          <cell r="F25">
            <v>581.59590000000003</v>
          </cell>
          <cell r="K25">
            <v>83.665943999999996</v>
          </cell>
        </row>
        <row r="27">
          <cell r="F27">
            <v>155.17580000000001</v>
          </cell>
          <cell r="K27">
            <v>4.3192589999999997</v>
          </cell>
        </row>
        <row r="28">
          <cell r="F28">
            <v>5177.3571000000002</v>
          </cell>
          <cell r="K28">
            <v>711.67870300000004</v>
          </cell>
        </row>
        <row r="30">
          <cell r="F30">
            <v>1715.9586999999999</v>
          </cell>
          <cell r="K30">
            <v>3.8441890000000001</v>
          </cell>
        </row>
        <row r="31">
          <cell r="F31">
            <v>1448.0562</v>
          </cell>
          <cell r="K31">
            <v>195.00257100000002</v>
          </cell>
        </row>
        <row r="33">
          <cell r="F33">
            <v>573.12729999999999</v>
          </cell>
          <cell r="K33">
            <v>41.927523999999998</v>
          </cell>
        </row>
        <row r="34">
          <cell r="F34">
            <v>634.31690000000003</v>
          </cell>
          <cell r="K34">
            <v>82.985493000000005</v>
          </cell>
        </row>
        <row r="36">
          <cell r="F36">
            <v>274.24430000000001</v>
          </cell>
          <cell r="K36">
            <v>0.71759600000000001</v>
          </cell>
        </row>
        <row r="37">
          <cell r="F37">
            <v>1179.9486999999999</v>
          </cell>
          <cell r="K37">
            <v>98.909824</v>
          </cell>
        </row>
        <row r="39">
          <cell r="F39">
            <v>740.34259999999995</v>
          </cell>
          <cell r="K39">
            <v>1.6335150000000001</v>
          </cell>
        </row>
        <row r="40">
          <cell r="F40">
            <v>4882.4222</v>
          </cell>
          <cell r="K40">
            <v>252.39894700000002</v>
          </cell>
        </row>
        <row r="42">
          <cell r="F42">
            <v>3948.9591</v>
          </cell>
          <cell r="K42">
            <v>48.819611000000002</v>
          </cell>
        </row>
        <row r="44">
          <cell r="F44">
            <v>160.1806</v>
          </cell>
          <cell r="K44">
            <v>28.858453999999998</v>
          </cell>
        </row>
        <row r="46">
          <cell r="F46">
            <v>0</v>
          </cell>
          <cell r="K46">
            <v>0</v>
          </cell>
        </row>
        <row r="47">
          <cell r="F47">
            <v>806.31299999999999</v>
          </cell>
          <cell r="K47">
            <v>124.3202</v>
          </cell>
        </row>
        <row r="49">
          <cell r="F49">
            <v>314.64269999999999</v>
          </cell>
          <cell r="K49">
            <v>4.1025</v>
          </cell>
        </row>
        <row r="50">
          <cell r="F50">
            <v>239.15210000000002</v>
          </cell>
          <cell r="K50">
            <v>31.923254</v>
          </cell>
        </row>
        <row r="52">
          <cell r="F52">
            <v>122.414</v>
          </cell>
          <cell r="K52">
            <v>4.2507999999999999</v>
          </cell>
        </row>
        <row r="54">
          <cell r="F54">
            <v>141.0907</v>
          </cell>
          <cell r="K54">
            <v>33.343193999999997</v>
          </cell>
        </row>
        <row r="56">
          <cell r="F56">
            <v>1.4699</v>
          </cell>
          <cell r="K56">
            <v>0</v>
          </cell>
        </row>
        <row r="57">
          <cell r="F57">
            <v>157.03880000000001</v>
          </cell>
          <cell r="K57">
            <v>15.390218000000001</v>
          </cell>
        </row>
        <row r="59">
          <cell r="F59">
            <v>3.2698</v>
          </cell>
          <cell r="K59">
            <v>0</v>
          </cell>
        </row>
        <row r="60">
          <cell r="F60">
            <v>30541.352600000002</v>
          </cell>
        </row>
      </sheetData>
      <sheetData sheetId="1"/>
      <sheetData sheetId="2">
        <row r="19">
          <cell r="E19" t="str">
            <v>อส.</v>
          </cell>
          <cell r="F19" t="str">
            <v>สป.ทส.</v>
          </cell>
          <cell r="G19" t="str">
            <v>ทบ.</v>
          </cell>
          <cell r="H19" t="str">
            <v>อสส.</v>
          </cell>
          <cell r="I19" t="str">
            <v>สส.</v>
          </cell>
          <cell r="J19" t="str">
            <v>ทธ.</v>
          </cell>
          <cell r="K19" t="str">
            <v>ปม.</v>
          </cell>
          <cell r="L19" t="str">
            <v>ทช.</v>
          </cell>
          <cell r="M19" t="str">
            <v>ออป.</v>
          </cell>
          <cell r="N19" t="str">
            <v>คพ.</v>
          </cell>
          <cell r="O19" t="str">
            <v>สพภ.</v>
          </cell>
          <cell r="P19" t="str">
            <v>สผ.</v>
          </cell>
          <cell r="Q19" t="str">
            <v>ทน.</v>
          </cell>
          <cell r="R19" t="str">
            <v>รวมทั้งสิ้น</v>
          </cell>
        </row>
        <row r="23">
          <cell r="A23" t="str">
            <v>ผลเบิกจ่าย</v>
          </cell>
        </row>
        <row r="24">
          <cell r="A24"/>
          <cell r="E24">
            <v>0.17335283224181913</v>
          </cell>
          <cell r="F24">
            <v>0.16707812133068584</v>
          </cell>
          <cell r="G24">
            <v>0.15529750331684247</v>
          </cell>
          <cell r="H24">
            <v>0.15418354906841389</v>
          </cell>
          <cell r="I24">
            <v>0.15261213880384425</v>
          </cell>
          <cell r="J24">
            <v>0.14385580090918795</v>
          </cell>
          <cell r="K24">
            <v>0.13745984471498016</v>
          </cell>
          <cell r="L24">
            <v>0.13466505719874686</v>
          </cell>
          <cell r="M24">
            <v>0.13348515024538776</v>
          </cell>
          <cell r="N24">
            <v>0.13082655215397856</v>
          </cell>
          <cell r="O24">
            <v>9.8002646479723482E-2</v>
          </cell>
          <cell r="P24">
            <v>8.3825529025117793E-2</v>
          </cell>
          <cell r="Q24">
            <v>5.169543653967492E-2</v>
          </cell>
          <cell r="R24">
            <v>0.13829271791976888</v>
          </cell>
        </row>
      </sheetData>
      <sheetData sheetId="3"/>
      <sheetData sheetId="4"/>
      <sheetData sheetId="5"/>
      <sheetData sheetId="6">
        <row r="20">
          <cell r="C20" t="str">
            <v>ทบ.</v>
          </cell>
          <cell r="D20" t="str">
            <v>ทช.</v>
          </cell>
          <cell r="E20" t="str">
            <v>ออป.</v>
          </cell>
          <cell r="F20" t="str">
            <v>ทธ.</v>
          </cell>
          <cell r="G20" t="str">
            <v>อส.</v>
          </cell>
          <cell r="H20" t="str">
            <v>อสส.</v>
          </cell>
          <cell r="I20" t="str">
            <v>สส.</v>
          </cell>
          <cell r="J20" t="str">
            <v>ทน.</v>
          </cell>
          <cell r="K20" t="str">
            <v>คพ.</v>
          </cell>
          <cell r="L20" t="str">
            <v>ปม.</v>
          </cell>
          <cell r="M20" t="str">
            <v>สผ.</v>
          </cell>
          <cell r="N20" t="str">
            <v>สป.ทส.</v>
          </cell>
          <cell r="O20" t="str">
            <v>อบก.</v>
          </cell>
          <cell r="P20" t="str">
            <v>อจน.</v>
          </cell>
          <cell r="Q20" t="str">
            <v>สพภ.</v>
          </cell>
          <cell r="R20" t="str">
            <v>อสพ.</v>
          </cell>
          <cell r="S20" t="str">
            <v>รวมทั้งสิ้น</v>
          </cell>
        </row>
        <row r="23">
          <cell r="A23" t="str">
            <v>ผลเบิกจ่าย</v>
          </cell>
        </row>
        <row r="24">
          <cell r="A24"/>
          <cell r="C24">
            <v>0.13058397585617348</v>
          </cell>
          <cell r="D24">
            <v>7.31556915889367E-2</v>
          </cell>
          <cell r="E24">
            <v>3.4724786380642733E-2</v>
          </cell>
          <cell r="F24">
            <v>2.7834617253463489E-2</v>
          </cell>
          <cell r="G24">
            <v>1.4726717502299034E-2</v>
          </cell>
          <cell r="H24">
            <v>1.3038599020412678E-2</v>
          </cell>
          <cell r="I24">
            <v>1.279571345156452E-2</v>
          </cell>
          <cell r="J24">
            <v>1.2362652983668532E-2</v>
          </cell>
          <cell r="K24">
            <v>2.6166305006156917E-3</v>
          </cell>
          <cell r="L24">
            <v>2.2402572975678261E-3</v>
          </cell>
          <cell r="M24">
            <v>2.2064311846974631E-3</v>
          </cell>
          <cell r="N24">
            <v>1.4876809557092122E-3</v>
          </cell>
          <cell r="O24">
            <v>0</v>
          </cell>
          <cell r="P24" t="e">
            <v>#REF!</v>
          </cell>
          <cell r="Q24">
            <v>0</v>
          </cell>
          <cell r="R24">
            <v>0</v>
          </cell>
          <cell r="S24">
            <v>2.8382603777758288E-2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าพรวม"/>
      <sheetName val="สรุปงบ ทส."/>
      <sheetName val="กราฟ %เบิกจ่าย (ภาพรวม) "/>
      <sheetName val="ภาพรวม 1+2"/>
      <sheetName val="กราฟ %เบิกจ่าย (ประจำ)  "/>
      <sheetName val="งบประจำ1"/>
      <sheetName val="กราฟ %เบิกจ่าย (ลงทุน)"/>
      <sheetName val="งบลงทุน2"/>
      <sheetName val="งบประจำ"/>
      <sheetName val="งบลงทุน"/>
      <sheetName val="ตาราง"/>
      <sheetName val="รัฐวิสาหกิจ"/>
      <sheetName val="องค์การมหาชน"/>
      <sheetName val="กราฟจัดสรร"/>
      <sheetName val="เป้าหมาย"/>
      <sheetName val="Sheet2 (2)"/>
      <sheetName val="Sheet2"/>
    </sheetNames>
    <sheetDataSet>
      <sheetData sheetId="0">
        <row r="14">
          <cell r="F14">
            <v>8365.0328000000009</v>
          </cell>
          <cell r="K14">
            <v>1854.664677</v>
          </cell>
        </row>
        <row r="17">
          <cell r="F17">
            <v>1250.8566000000001</v>
          </cell>
          <cell r="K17">
            <v>273.195649</v>
          </cell>
        </row>
        <row r="20">
          <cell r="F20">
            <v>475.71166099999999</v>
          </cell>
          <cell r="K20">
            <v>112.352559</v>
          </cell>
        </row>
        <row r="23">
          <cell r="F23">
            <v>503.59</v>
          </cell>
          <cell r="K23">
            <v>82.959940000000003</v>
          </cell>
        </row>
        <row r="26">
          <cell r="F26">
            <v>426.42009999999999</v>
          </cell>
          <cell r="K26">
            <v>79.346684999999994</v>
          </cell>
        </row>
        <row r="29">
          <cell r="F29">
            <v>3461.3984</v>
          </cell>
          <cell r="K29">
            <v>707.83451400000001</v>
          </cell>
        </row>
        <row r="32">
          <cell r="F32">
            <v>874.9289</v>
          </cell>
          <cell r="K32">
            <v>153.07504700000001</v>
          </cell>
        </row>
        <row r="35">
          <cell r="F35">
            <v>360.07260000000002</v>
          </cell>
          <cell r="K35">
            <v>82.267897000000005</v>
          </cell>
        </row>
        <row r="38">
          <cell r="F38">
            <v>439.60610000000003</v>
          </cell>
          <cell r="K38">
            <v>97.276308999999998</v>
          </cell>
        </row>
        <row r="41">
          <cell r="F41">
            <v>933.46310000000005</v>
          </cell>
          <cell r="K41">
            <v>203.57933600000001</v>
          </cell>
        </row>
        <row r="45">
          <cell r="F45">
            <v>160.1806</v>
          </cell>
          <cell r="K45">
            <v>28.858453999999998</v>
          </cell>
        </row>
        <row r="48">
          <cell r="F48">
            <v>491.6703</v>
          </cell>
          <cell r="K48">
            <v>120.21769999999999</v>
          </cell>
        </row>
        <row r="51">
          <cell r="F51">
            <v>116.7381</v>
          </cell>
          <cell r="K51">
            <v>27.672453999999998</v>
          </cell>
        </row>
        <row r="55">
          <cell r="F55">
            <v>139.6208</v>
          </cell>
          <cell r="K55">
            <v>33.343193999999997</v>
          </cell>
        </row>
        <row r="58">
          <cell r="F58">
            <v>153.76900000000001</v>
          </cell>
          <cell r="K58">
            <v>15.390218000000001</v>
          </cell>
        </row>
      </sheetData>
      <sheetData sheetId="1"/>
      <sheetData sheetId="2"/>
      <sheetData sheetId="3"/>
      <sheetData sheetId="4">
        <row r="19">
          <cell r="C19" t="str">
            <v>อสส.</v>
          </cell>
          <cell r="D19" t="str">
            <v>อบก.</v>
          </cell>
          <cell r="E19" t="str">
            <v>ออป.</v>
          </cell>
          <cell r="F19" t="str">
            <v>ทบ.</v>
          </cell>
          <cell r="G19" t="str">
            <v>คพ.</v>
          </cell>
          <cell r="H19" t="str">
            <v>อส.</v>
          </cell>
          <cell r="I19" t="str">
            <v>สผ.</v>
          </cell>
          <cell r="J19" t="str">
            <v>สป.ทส.</v>
          </cell>
          <cell r="K19" t="str">
            <v>ทน.</v>
          </cell>
          <cell r="L19" t="str">
            <v>ปม.</v>
          </cell>
          <cell r="M19" t="str">
            <v>ทธ.</v>
          </cell>
          <cell r="N19" t="str">
            <v>อสพ.</v>
          </cell>
          <cell r="O19" t="str">
            <v>ทช.</v>
          </cell>
          <cell r="P19" t="str">
            <v>สส.</v>
          </cell>
          <cell r="Q19" t="str">
            <v>สพภ.</v>
          </cell>
          <cell r="R19" t="str">
            <v>รวมทั้งสิ้น</v>
          </cell>
        </row>
        <row r="20">
          <cell r="C20">
            <v>491.6703</v>
          </cell>
          <cell r="D20">
            <v>139.6208</v>
          </cell>
          <cell r="E20">
            <v>116.7381</v>
          </cell>
          <cell r="F20">
            <v>475.71166099999999</v>
          </cell>
          <cell r="G20">
            <v>360.07260000000002</v>
          </cell>
          <cell r="H20">
            <v>8365.0328000000009</v>
          </cell>
          <cell r="I20">
            <v>439.60610000000003</v>
          </cell>
          <cell r="J20">
            <v>1250.8566000000001</v>
          </cell>
          <cell r="K20">
            <v>933.46310000000005</v>
          </cell>
          <cell r="L20">
            <v>3461.3984</v>
          </cell>
          <cell r="M20">
            <v>426.42009999999999</v>
          </cell>
          <cell r="N20">
            <v>160.1806</v>
          </cell>
          <cell r="O20">
            <v>874.9289</v>
          </cell>
          <cell r="P20">
            <v>503.59</v>
          </cell>
          <cell r="Q20">
            <v>153.76900000000001</v>
          </cell>
          <cell r="R20">
            <v>16569.245600000002</v>
          </cell>
        </row>
        <row r="22">
          <cell r="A22" t="str">
            <v>ผลเบิกจ่าย</v>
          </cell>
        </row>
        <row r="23">
          <cell r="A23"/>
          <cell r="C23">
            <v>0.24450876939282279</v>
          </cell>
          <cell r="D23">
            <v>0.23881251217583624</v>
          </cell>
          <cell r="E23">
            <v>0.23704732216816959</v>
          </cell>
          <cell r="F23">
            <v>0.23617785354225321</v>
          </cell>
          <cell r="G23">
            <v>0.22847586014598167</v>
          </cell>
          <cell r="H23">
            <v>0.22171636637216768</v>
          </cell>
          <cell r="I23">
            <v>0.22128061689771819</v>
          </cell>
          <cell r="J23">
            <v>0.21840684935427448</v>
          </cell>
          <cell r="K23">
            <v>0.2180903947890388</v>
          </cell>
          <cell r="L23">
            <v>0.2044938005402672</v>
          </cell>
          <cell r="M23">
            <v>0.18607632473234728</v>
          </cell>
          <cell r="N23">
            <v>0.18016197966545261</v>
          </cell>
          <cell r="O23">
            <v>0.17495712737343572</v>
          </cell>
          <cell r="P23">
            <v>0.16473706785281678</v>
          </cell>
          <cell r="Q23">
            <v>0.10008661043513323</v>
          </cell>
          <cell r="R23">
            <v>0.21329929131992265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BB55-CBD8-4504-BAAF-D42CAD4CE07B}">
  <dimension ref="A1:V32"/>
  <sheetViews>
    <sheetView view="pageBreakPreview" zoomScale="60" zoomScaleNormal="60" workbookViewId="0">
      <selection activeCell="W10" sqref="W10"/>
    </sheetView>
  </sheetViews>
  <sheetFormatPr defaultRowHeight="24.6"/>
  <cols>
    <col min="1" max="1" width="20.88671875" style="5" customWidth="1"/>
    <col min="2" max="2" width="9.88671875" style="5" customWidth="1"/>
    <col min="3" max="3" width="9.6640625" style="8" customWidth="1"/>
    <col min="4" max="4" width="9.5546875" style="2" customWidth="1"/>
    <col min="5" max="5" width="11" style="7" customWidth="1"/>
    <col min="6" max="6" width="10" style="8" bestFit="1" customWidth="1"/>
    <col min="7" max="7" width="9.88671875" style="7" customWidth="1"/>
    <col min="8" max="9" width="9.5546875" style="2" customWidth="1"/>
    <col min="10" max="10" width="10.44140625" style="7" customWidth="1"/>
    <col min="11" max="11" width="10" style="7" bestFit="1" customWidth="1"/>
    <col min="12" max="12" width="10.109375" style="7" customWidth="1"/>
    <col min="13" max="13" width="9.109375" style="2" customWidth="1"/>
    <col min="14" max="14" width="8.6640625" style="2" customWidth="1"/>
    <col min="15" max="15" width="9.44140625" style="2" customWidth="1"/>
    <col min="16" max="16" width="10" style="7" bestFit="1" customWidth="1"/>
    <col min="17" max="17" width="9.6640625" style="5" customWidth="1"/>
    <col min="18" max="18" width="11.109375" style="2" bestFit="1" customWidth="1"/>
    <col min="19" max="19" width="8.5546875" style="2" customWidth="1"/>
    <col min="20" max="22" width="9" style="2" customWidth="1"/>
  </cols>
  <sheetData>
    <row r="1" spans="1:22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ht="3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2" s="4" customFormat="1">
      <c r="A3" s="3"/>
      <c r="B3" s="3"/>
      <c r="N3" s="5" t="s">
        <v>2</v>
      </c>
      <c r="U3" s="6"/>
      <c r="V3" s="6"/>
    </row>
    <row r="4" spans="1:22">
      <c r="C4" s="7"/>
      <c r="G4" s="2"/>
      <c r="I4" s="8"/>
      <c r="L4" s="8"/>
      <c r="O4" s="7"/>
      <c r="P4" s="5"/>
      <c r="Q4" s="7"/>
    </row>
    <row r="17" spans="1:19" s="2" customFormat="1">
      <c r="A17" s="5"/>
      <c r="B17" s="5"/>
      <c r="C17" s="9"/>
      <c r="D17" s="9"/>
      <c r="E17" s="9"/>
      <c r="F17" s="9"/>
      <c r="G17" s="9"/>
      <c r="I17" s="9"/>
      <c r="J17" s="9"/>
      <c r="K17" s="9"/>
      <c r="L17" s="9"/>
      <c r="M17" s="9"/>
      <c r="N17" s="9"/>
      <c r="O17" s="9"/>
      <c r="P17" s="9"/>
      <c r="Q17" s="9"/>
    </row>
    <row r="18" spans="1:19" s="2" customFormat="1" ht="22.8">
      <c r="A18" s="65" t="s">
        <v>3</v>
      </c>
      <c r="B18" s="65"/>
      <c r="C18" s="10">
        <v>1</v>
      </c>
      <c r="D18" s="10">
        <v>2</v>
      </c>
      <c r="E18" s="10">
        <v>3</v>
      </c>
      <c r="F18" s="10">
        <v>4</v>
      </c>
      <c r="G18" s="10">
        <v>5</v>
      </c>
      <c r="H18" s="11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2"/>
    </row>
    <row r="19" spans="1:19" s="16" customFormat="1" ht="22.8">
      <c r="A19" s="66" t="s">
        <v>4</v>
      </c>
      <c r="B19" s="67"/>
      <c r="C19" s="11" t="s">
        <v>5</v>
      </c>
      <c r="D19" s="11" t="s">
        <v>6</v>
      </c>
      <c r="E19" s="13" t="s">
        <v>7</v>
      </c>
      <c r="F19" s="13" t="s">
        <v>8</v>
      </c>
      <c r="G19" s="13" t="s">
        <v>9</v>
      </c>
      <c r="H19" s="13" t="s">
        <v>10</v>
      </c>
      <c r="I19" s="13" t="s">
        <v>11</v>
      </c>
      <c r="J19" s="13" t="s">
        <v>12</v>
      </c>
      <c r="K19" s="11" t="s">
        <v>13</v>
      </c>
      <c r="L19" s="14" t="s">
        <v>14</v>
      </c>
      <c r="M19" s="13" t="s">
        <v>15</v>
      </c>
      <c r="N19" s="14" t="s">
        <v>16</v>
      </c>
      <c r="O19" s="13" t="s">
        <v>17</v>
      </c>
      <c r="P19" s="13" t="s">
        <v>18</v>
      </c>
      <c r="Q19" s="13" t="s">
        <v>19</v>
      </c>
      <c r="R19" s="15" t="s">
        <v>20</v>
      </c>
    </row>
    <row r="20" spans="1:19" s="16" customFormat="1" ht="22.8" hidden="1">
      <c r="A20" s="17" t="s">
        <v>21</v>
      </c>
      <c r="B20" s="18" t="s">
        <v>22</v>
      </c>
      <c r="C20" s="19" t="e">
        <f>SUM(#REF!)</f>
        <v>#REF!</v>
      </c>
      <c r="D20" s="19" t="e">
        <f>SUM(#REF!)</f>
        <v>#REF!</v>
      </c>
      <c r="E20" s="19" t="e">
        <f>SUM(#REF!)</f>
        <v>#REF!</v>
      </c>
      <c r="F20" s="19" t="e">
        <f>SUM(#REF!)</f>
        <v>#REF!</v>
      </c>
      <c r="G20" s="19" t="e">
        <f>SUM(#REF!)</f>
        <v>#REF!</v>
      </c>
      <c r="H20" s="19" t="e">
        <f>SUM(#REF!)</f>
        <v>#REF!</v>
      </c>
      <c r="I20" s="19" t="e">
        <f>SUM(#REF!)</f>
        <v>#REF!</v>
      </c>
      <c r="J20" s="19" t="e">
        <f>SUM(#REF!)</f>
        <v>#REF!</v>
      </c>
      <c r="K20" s="19" t="e">
        <f>SUM(#REF!)</f>
        <v>#REF!</v>
      </c>
      <c r="L20" s="19" t="e">
        <f>SUM(#REF!)</f>
        <v>#REF!</v>
      </c>
      <c r="M20" s="19" t="e">
        <f>SUM(#REF!)</f>
        <v>#REF!</v>
      </c>
      <c r="N20" s="19" t="e">
        <f>SUM(#REF!)</f>
        <v>#REF!</v>
      </c>
      <c r="O20" s="19" t="e">
        <f>SUM(#REF!)</f>
        <v>#REF!</v>
      </c>
      <c r="P20" s="19" t="e">
        <f>SUM(#REF!)</f>
        <v>#REF!</v>
      </c>
      <c r="Q20" s="19" t="e">
        <f>SUM(#REF!)</f>
        <v>#REF!</v>
      </c>
      <c r="R20" s="19" t="e">
        <f>SUM(#REF!)</f>
        <v>#REF!</v>
      </c>
    </row>
    <row r="21" spans="1:19" s="16" customFormat="1" ht="22.8" hidden="1">
      <c r="A21" s="20" t="s">
        <v>23</v>
      </c>
      <c r="B21" s="21" t="s">
        <v>24</v>
      </c>
      <c r="C21" s="22">
        <f>SUM([1]ภาพรวม!F54)</f>
        <v>141.0907</v>
      </c>
      <c r="D21" s="22">
        <f>SUM([1]ภาพรวม!F44)</f>
        <v>160.1806</v>
      </c>
      <c r="E21" s="22">
        <f>SUM([1]ภาพรวม!F13)</f>
        <v>10915.448600000002</v>
      </c>
      <c r="F21" s="22">
        <f>SUM([1]ภาพรวม!F16)</f>
        <v>1638.5896</v>
      </c>
      <c r="G21" s="22">
        <f>SUM([1]ภาพรวม!F19)</f>
        <v>2032.5807</v>
      </c>
      <c r="H21" s="22">
        <f>SUM([1]ภาพรวม!F47)</f>
        <v>806.31299999999999</v>
      </c>
      <c r="I21" s="22">
        <f>SUM([1]ภาพรวม!F22)</f>
        <v>547.26149999999996</v>
      </c>
      <c r="J21" s="22">
        <f>SUM([1]ภาพรวม!F25)</f>
        <v>581.59590000000003</v>
      </c>
      <c r="K21" s="22">
        <f>SUM([1]ภาพรวม!F28)</f>
        <v>5177.3571000000002</v>
      </c>
      <c r="L21" s="22">
        <f>SUM([1]ภาพรวม!F31)</f>
        <v>1448.0562</v>
      </c>
      <c r="M21" s="22">
        <f>SUM([1]ภาพรวม!F50)</f>
        <v>239.15210000000002</v>
      </c>
      <c r="N21" s="22">
        <f>SUM([1]ภาพรวม!F34)</f>
        <v>634.31690000000003</v>
      </c>
      <c r="O21" s="22">
        <f>SUM([1]ภาพรวม!F57)</f>
        <v>157.03880000000001</v>
      </c>
      <c r="P21" s="22">
        <f>SUM([1]ภาพรวม!F37)</f>
        <v>1179.9486999999999</v>
      </c>
      <c r="Q21" s="22">
        <f>SUM([1]ภาพรวม!F40)</f>
        <v>4882.4222</v>
      </c>
      <c r="R21" s="22">
        <f>SUM([1]ภาพรวม!F60)</f>
        <v>30541.352600000002</v>
      </c>
      <c r="S21" s="23"/>
    </row>
    <row r="22" spans="1:19" s="16" customFormat="1" ht="22.8">
      <c r="A22" s="20" t="s">
        <v>25</v>
      </c>
      <c r="B22" s="21" t="s">
        <v>24</v>
      </c>
      <c r="C22" s="22">
        <f>SUM([1]ภาพรวม!F54)</f>
        <v>141.0907</v>
      </c>
      <c r="D22" s="22">
        <f>SUM([1]ภาพรวม!F44)</f>
        <v>160.1806</v>
      </c>
      <c r="E22" s="22">
        <f>SUM([1]ภาพรวม!F13)</f>
        <v>10915.448600000002</v>
      </c>
      <c r="F22" s="22">
        <f>SUM([1]ภาพรวม!F16)</f>
        <v>1638.5896</v>
      </c>
      <c r="G22" s="22">
        <f>SUM([1]ภาพรวม!F19)</f>
        <v>2032.5807</v>
      </c>
      <c r="H22" s="22">
        <f>SUM([1]ภาพรวม!F47)</f>
        <v>806.31299999999999</v>
      </c>
      <c r="I22" s="22">
        <f>SUM([1]ภาพรวม!F22)</f>
        <v>547.26149999999996</v>
      </c>
      <c r="J22" s="22">
        <f>SUM([1]ภาพรวม!F25)</f>
        <v>581.59590000000003</v>
      </c>
      <c r="K22" s="22">
        <f>SUM([1]ภาพรวม!F28)</f>
        <v>5177.3571000000002</v>
      </c>
      <c r="L22" s="22">
        <f>SUM([1]ภาพรวม!F31)</f>
        <v>1448.0562</v>
      </c>
      <c r="M22" s="22">
        <f>SUM([1]ภาพรวม!F50)</f>
        <v>239.15210000000002</v>
      </c>
      <c r="N22" s="22">
        <f>SUM([1]ภาพรวม!F34)</f>
        <v>634.31690000000003</v>
      </c>
      <c r="O22" s="22">
        <f>SUM([1]ภาพรวม!F57)</f>
        <v>157.03880000000001</v>
      </c>
      <c r="P22" s="22">
        <f>SUM([1]ภาพรวม!F37)</f>
        <v>1179.9486999999999</v>
      </c>
      <c r="Q22" s="22">
        <f>SUM([1]ภาพรวม!F40)</f>
        <v>4882.4222</v>
      </c>
      <c r="R22" s="22">
        <f>SUM(D22+H22+P22+M22+G22+O22+C22+Q22+L22+E22+F22+K22+J22+I22+N22)</f>
        <v>30541.352600000002</v>
      </c>
      <c r="S22" s="23"/>
    </row>
    <row r="23" spans="1:19" s="25" customFormat="1" ht="22.8">
      <c r="A23" s="68" t="s">
        <v>26</v>
      </c>
      <c r="B23" s="24" t="s">
        <v>24</v>
      </c>
      <c r="C23" s="22">
        <f>SUM([1]ภาพรวม!K54)</f>
        <v>33.343193999999997</v>
      </c>
      <c r="D23" s="22">
        <f>SUM([1]ภาพรวม!K44)</f>
        <v>28.858453999999998</v>
      </c>
      <c r="E23" s="22">
        <f>SUM([1]ภาพรวม!K13)</f>
        <v>1892.2239299999999</v>
      </c>
      <c r="F23" s="22">
        <f>SUM([1]ภาพรวม!K16)</f>
        <v>273.77247199999999</v>
      </c>
      <c r="G23" s="22">
        <f>SUM([1]ภาพรวม!K19)</f>
        <v>315.65470799999997</v>
      </c>
      <c r="H23" s="22">
        <f>SUM([1]ภาพรวม!K47)</f>
        <v>124.3202</v>
      </c>
      <c r="I23" s="22">
        <f>SUM([1]ภาพรวม!K22)</f>
        <v>83.518748000000002</v>
      </c>
      <c r="J23" s="22">
        <f>SUM([1]ภาพรวม!K25)</f>
        <v>83.665943999999996</v>
      </c>
      <c r="K23" s="22">
        <f>SUM([1]ภาพรวม!K28)</f>
        <v>711.67870300000004</v>
      </c>
      <c r="L23" s="22">
        <f>SUM([1]ภาพรวม!K31)</f>
        <v>195.00257100000002</v>
      </c>
      <c r="M23" s="22">
        <f>SUM([1]ภาพรวม!K50)</f>
        <v>31.923254</v>
      </c>
      <c r="N23" s="22">
        <f>SUM([1]ภาพรวม!K34)</f>
        <v>82.985493000000005</v>
      </c>
      <c r="O23" s="22">
        <f>SUM([1]ภาพรวม!K57)</f>
        <v>15.390218000000001</v>
      </c>
      <c r="P23" s="22">
        <f>SUM([1]ภาพรวม!K37)</f>
        <v>98.909824</v>
      </c>
      <c r="Q23" s="22">
        <f>SUM([1]ภาพรวม!K40)</f>
        <v>252.39894700000002</v>
      </c>
      <c r="R23" s="22">
        <f>SUM(D23+H23+P23+M23+G23+O23+C23+Q23+L23+E23+F23+K23+J23+I23+N23)</f>
        <v>4223.6466600000003</v>
      </c>
    </row>
    <row r="24" spans="1:19" s="25" customFormat="1" ht="22.8">
      <c r="A24" s="69"/>
      <c r="B24" s="24" t="s">
        <v>22</v>
      </c>
      <c r="C24" s="26">
        <f>SUM(C23/C22)</f>
        <v>0.23632453450156529</v>
      </c>
      <c r="D24" s="26">
        <f t="shared" ref="D24" si="0">SUM(D23/D22)</f>
        <v>0.18016197966545261</v>
      </c>
      <c r="E24" s="26">
        <f>SUM(E23/E22)</f>
        <v>0.17335283224181913</v>
      </c>
      <c r="F24" s="26">
        <f>SUM(F23/F22)</f>
        <v>0.16707812133068584</v>
      </c>
      <c r="G24" s="26">
        <f>SUM(G23/G22)</f>
        <v>0.15529750331684247</v>
      </c>
      <c r="H24" s="26">
        <f t="shared" ref="H24:R24" si="1">SUM(H23/H22)</f>
        <v>0.15418354906841389</v>
      </c>
      <c r="I24" s="26">
        <f t="shared" si="1"/>
        <v>0.15261213880384425</v>
      </c>
      <c r="J24" s="26">
        <f t="shared" si="1"/>
        <v>0.14385580090918795</v>
      </c>
      <c r="K24" s="26">
        <f t="shared" si="1"/>
        <v>0.13745984471498016</v>
      </c>
      <c r="L24" s="26">
        <f>SUM(L23/L22)</f>
        <v>0.13466505719874686</v>
      </c>
      <c r="M24" s="26">
        <f t="shared" si="1"/>
        <v>0.13348515024538776</v>
      </c>
      <c r="N24" s="26">
        <f t="shared" si="1"/>
        <v>0.13082655215397856</v>
      </c>
      <c r="O24" s="26">
        <f t="shared" si="1"/>
        <v>9.8002646479723482E-2</v>
      </c>
      <c r="P24" s="26">
        <f t="shared" si="1"/>
        <v>8.3825529025117793E-2</v>
      </c>
      <c r="Q24" s="26">
        <f t="shared" si="1"/>
        <v>5.169543653967492E-2</v>
      </c>
      <c r="R24" s="27">
        <f t="shared" si="1"/>
        <v>0.13829271791976888</v>
      </c>
    </row>
    <row r="25" spans="1:19">
      <c r="A25" s="28" t="s">
        <v>27</v>
      </c>
      <c r="B25" s="28"/>
      <c r="H25" s="29"/>
    </row>
    <row r="26" spans="1:19">
      <c r="C26" s="30"/>
      <c r="K26" s="31"/>
      <c r="M26" s="32"/>
      <c r="Q26" s="33"/>
    </row>
    <row r="27" spans="1:19">
      <c r="C27" s="34"/>
      <c r="D27" s="35"/>
      <c r="E27" s="34"/>
      <c r="F27" s="34"/>
      <c r="G27" s="34"/>
      <c r="H27" s="35"/>
      <c r="I27" s="35"/>
      <c r="J27" s="34"/>
      <c r="K27" s="34"/>
      <c r="L27" s="34"/>
      <c r="M27" s="32"/>
      <c r="N27" s="35"/>
      <c r="O27" s="35"/>
      <c r="P27" s="34"/>
      <c r="Q27" s="36"/>
      <c r="R27" s="35"/>
    </row>
    <row r="28" spans="1:19">
      <c r="C28" s="37"/>
      <c r="D28" s="37"/>
      <c r="E28" s="37"/>
      <c r="F28" s="37"/>
      <c r="G28" s="37"/>
      <c r="H28" s="38"/>
      <c r="I28" s="38"/>
      <c r="J28" s="38"/>
      <c r="K28" s="38"/>
      <c r="L28" s="38"/>
      <c r="M28" s="37"/>
      <c r="N28" s="37"/>
      <c r="O28" s="37"/>
      <c r="P28" s="38"/>
      <c r="Q28" s="37"/>
      <c r="R28" s="37"/>
    </row>
    <row r="30" spans="1:19">
      <c r="R30" s="39"/>
    </row>
    <row r="31" spans="1:19">
      <c r="H31" s="40"/>
    </row>
    <row r="32" spans="1:19">
      <c r="H32" s="40"/>
    </row>
  </sheetData>
  <mergeCells count="3">
    <mergeCell ref="A18:B18"/>
    <mergeCell ref="A19:B19"/>
    <mergeCell ref="A23:A24"/>
  </mergeCells>
  <pageMargins left="0.7" right="0.7" top="0.75" bottom="0.7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375D-4A6D-4897-AA76-1EA2828107D3}">
  <dimension ref="A1:V27"/>
  <sheetViews>
    <sheetView view="pageBreakPreview" topLeftCell="A4" zoomScale="70" zoomScaleNormal="70" zoomScaleSheetLayoutView="70" workbookViewId="0">
      <selection activeCell="V15" sqref="V15"/>
    </sheetView>
  </sheetViews>
  <sheetFormatPr defaultRowHeight="24.6"/>
  <cols>
    <col min="1" max="1" width="21.88671875" style="5" customWidth="1"/>
    <col min="2" max="2" width="7.88671875" style="5" customWidth="1"/>
    <col min="3" max="3" width="9.5546875" style="2" customWidth="1"/>
    <col min="4" max="4" width="9" style="8" customWidth="1"/>
    <col min="5" max="5" width="8.5546875" style="2" customWidth="1"/>
    <col min="6" max="6" width="9.44140625" style="7" customWidth="1"/>
    <col min="7" max="7" width="9.44140625" style="2" customWidth="1"/>
    <col min="8" max="8" width="10.33203125" style="7" customWidth="1"/>
    <col min="9" max="9" width="10" style="7" customWidth="1"/>
    <col min="10" max="10" width="9.6640625" style="8" customWidth="1"/>
    <col min="11" max="11" width="9.5546875" style="5" customWidth="1"/>
    <col min="12" max="12" width="10.109375" style="7" customWidth="1"/>
    <col min="13" max="13" width="9.6640625" style="7" customWidth="1"/>
    <col min="14" max="14" width="9.33203125" style="2" customWidth="1"/>
    <col min="15" max="15" width="9.44140625" style="7" customWidth="1"/>
    <col min="16" max="16" width="9.6640625" style="2" customWidth="1"/>
    <col min="17" max="17" width="8.88671875" style="2" customWidth="1"/>
    <col min="18" max="18" width="11.44140625" style="2" customWidth="1"/>
    <col min="19" max="19" width="8.5546875" style="2" customWidth="1"/>
    <col min="20" max="22" width="9" style="2" customWidth="1"/>
  </cols>
  <sheetData>
    <row r="1" spans="1:22" ht="30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ht="3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2" ht="30">
      <c r="A3" s="1"/>
      <c r="B3" s="1"/>
      <c r="C3" s="43"/>
      <c r="D3" s="7"/>
      <c r="G3" s="7"/>
      <c r="N3" s="5" t="s">
        <v>29</v>
      </c>
      <c r="O3" s="2"/>
      <c r="P3" s="8"/>
    </row>
    <row r="4" spans="1:22" s="4" customFormat="1">
      <c r="A4" s="3"/>
      <c r="B4" s="3"/>
      <c r="C4" s="3"/>
      <c r="E4" s="6"/>
      <c r="H4" s="3"/>
      <c r="J4" s="3"/>
      <c r="L4" s="3"/>
      <c r="P4" s="3"/>
      <c r="Q4" s="3"/>
      <c r="V4" s="6"/>
    </row>
    <row r="17" spans="1:19" s="2" customFormat="1">
      <c r="A17" s="5"/>
      <c r="B17" s="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9" s="2" customFormat="1" ht="22.8">
      <c r="A18" s="65" t="s">
        <v>3</v>
      </c>
      <c r="B18" s="65"/>
      <c r="C18" s="11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2"/>
    </row>
    <row r="19" spans="1:19" s="16" customFormat="1" ht="22.8">
      <c r="A19" s="66" t="s">
        <v>4</v>
      </c>
      <c r="B19" s="67"/>
      <c r="C19" s="11" t="s">
        <v>10</v>
      </c>
      <c r="D19" s="11" t="s">
        <v>5</v>
      </c>
      <c r="E19" s="11" t="s">
        <v>15</v>
      </c>
      <c r="F19" s="11" t="s">
        <v>9</v>
      </c>
      <c r="G19" s="19" t="s">
        <v>16</v>
      </c>
      <c r="H19" s="11" t="s">
        <v>7</v>
      </c>
      <c r="I19" s="11" t="s">
        <v>18</v>
      </c>
      <c r="J19" s="11" t="s">
        <v>8</v>
      </c>
      <c r="K19" s="11" t="s">
        <v>19</v>
      </c>
      <c r="L19" s="11" t="s">
        <v>13</v>
      </c>
      <c r="M19" s="11" t="s">
        <v>12</v>
      </c>
      <c r="N19" s="11" t="s">
        <v>6</v>
      </c>
      <c r="O19" s="19" t="s">
        <v>14</v>
      </c>
      <c r="P19" s="11" t="s">
        <v>11</v>
      </c>
      <c r="Q19" s="11" t="s">
        <v>17</v>
      </c>
      <c r="R19" s="15" t="s">
        <v>20</v>
      </c>
      <c r="S19" s="2"/>
    </row>
    <row r="20" spans="1:19" s="16" customFormat="1" ht="22.8" hidden="1">
      <c r="A20" s="20" t="s">
        <v>30</v>
      </c>
      <c r="B20" s="21" t="s">
        <v>24</v>
      </c>
      <c r="C20" s="22">
        <f>SUM([2]ภาพรวม!F48)</f>
        <v>491.6703</v>
      </c>
      <c r="D20" s="22">
        <f>SUM([2]ภาพรวม!F55)</f>
        <v>139.6208</v>
      </c>
      <c r="E20" s="22">
        <f>SUM([2]ภาพรวม!F51)</f>
        <v>116.7381</v>
      </c>
      <c r="F20" s="22">
        <f>SUM([2]ภาพรวม!F20)</f>
        <v>475.71166099999999</v>
      </c>
      <c r="G20" s="22">
        <f>SUM([2]ภาพรวม!F35)</f>
        <v>360.07260000000002</v>
      </c>
      <c r="H20" s="22">
        <f>SUM([2]ภาพรวม!F14)</f>
        <v>8365.0328000000009</v>
      </c>
      <c r="I20" s="22">
        <f>SUM([2]ภาพรวม!F38)</f>
        <v>439.60610000000003</v>
      </c>
      <c r="J20" s="22">
        <f>SUM([2]ภาพรวม!F17)</f>
        <v>1250.8566000000001</v>
      </c>
      <c r="K20" s="22">
        <f>SUM([2]ภาพรวม!F41)</f>
        <v>933.46310000000005</v>
      </c>
      <c r="L20" s="22">
        <f>SUM([2]ภาพรวม!F29)</f>
        <v>3461.3984</v>
      </c>
      <c r="M20" s="22">
        <f>SUM([2]ภาพรวม!F26)</f>
        <v>426.42009999999999</v>
      </c>
      <c r="N20" s="22">
        <f>SUM([2]ภาพรวม!F45)</f>
        <v>160.1806</v>
      </c>
      <c r="O20" s="22">
        <f>SUM([2]ภาพรวม!F32)</f>
        <v>874.9289</v>
      </c>
      <c r="P20" s="22">
        <f>SUM([2]ภาพรวม!F23)</f>
        <v>503.59</v>
      </c>
      <c r="Q20" s="22">
        <f>SUM([2]ภาพรวม!F58)</f>
        <v>153.76900000000001</v>
      </c>
      <c r="R20" s="22">
        <f>SUM(H20:Q20)</f>
        <v>16569.245600000002</v>
      </c>
      <c r="S20" s="23"/>
    </row>
    <row r="21" spans="1:19" s="16" customFormat="1" ht="22.8">
      <c r="A21" s="20" t="s">
        <v>25</v>
      </c>
      <c r="B21" s="21" t="s">
        <v>24</v>
      </c>
      <c r="C21" s="22">
        <f>SUM([2]ภาพรวม!F48)</f>
        <v>491.6703</v>
      </c>
      <c r="D21" s="22">
        <f>SUM([2]ภาพรวม!F55)</f>
        <v>139.6208</v>
      </c>
      <c r="E21" s="22">
        <f>SUM([2]ภาพรวม!F51)</f>
        <v>116.7381</v>
      </c>
      <c r="F21" s="22">
        <f>SUM([2]ภาพรวม!F20)</f>
        <v>475.71166099999999</v>
      </c>
      <c r="G21" s="22">
        <f>SUM([2]ภาพรวม!F35)</f>
        <v>360.07260000000002</v>
      </c>
      <c r="H21" s="22">
        <f>SUM([2]ภาพรวม!F14)</f>
        <v>8365.0328000000009</v>
      </c>
      <c r="I21" s="22">
        <f>SUM([2]ภาพรวม!F38)</f>
        <v>439.60610000000003</v>
      </c>
      <c r="J21" s="22">
        <f>SUM([2]ภาพรวม!F17)</f>
        <v>1250.8566000000001</v>
      </c>
      <c r="K21" s="22">
        <f>SUM([2]ภาพรวม!F41)</f>
        <v>933.46310000000005</v>
      </c>
      <c r="L21" s="22">
        <f>SUM([2]ภาพรวม!F29)</f>
        <v>3461.3984</v>
      </c>
      <c r="M21" s="22">
        <f>SUM([2]ภาพรวม!F26)</f>
        <v>426.42009999999999</v>
      </c>
      <c r="N21" s="22">
        <f>SUM([2]ภาพรวม!F45)</f>
        <v>160.1806</v>
      </c>
      <c r="O21" s="22">
        <f>SUM([2]ภาพรวม!F32)</f>
        <v>874.9289</v>
      </c>
      <c r="P21" s="22">
        <f>SUM([2]ภาพรวม!F23)</f>
        <v>503.59</v>
      </c>
      <c r="Q21" s="22">
        <f>SUM([2]ภาพรวม!F58)</f>
        <v>153.76900000000001</v>
      </c>
      <c r="R21" s="22">
        <f>SUM(N21+C21+G21+E21+D21+J21+Q21+F21+K21+H21+L21+O21+M21+P21+I21)</f>
        <v>18153.059061</v>
      </c>
      <c r="S21" s="23"/>
    </row>
    <row r="22" spans="1:19" s="25" customFormat="1" ht="22.8">
      <c r="A22" s="68" t="s">
        <v>26</v>
      </c>
      <c r="B22" s="64" t="s">
        <v>24</v>
      </c>
      <c r="C22" s="22">
        <f>SUM([2]ภาพรวม!K48)</f>
        <v>120.21769999999999</v>
      </c>
      <c r="D22" s="22">
        <f>SUM([2]ภาพรวม!K55)</f>
        <v>33.343193999999997</v>
      </c>
      <c r="E22" s="22">
        <f>SUM([2]ภาพรวม!K51)</f>
        <v>27.672453999999998</v>
      </c>
      <c r="F22" s="22">
        <f>SUM([2]ภาพรวม!K20)</f>
        <v>112.352559</v>
      </c>
      <c r="G22" s="22">
        <f>SUM([2]ภาพรวม!K35)</f>
        <v>82.267897000000005</v>
      </c>
      <c r="H22" s="22">
        <f>SUM([2]ภาพรวม!K14)</f>
        <v>1854.664677</v>
      </c>
      <c r="I22" s="22">
        <f>SUM([2]ภาพรวม!K38)</f>
        <v>97.276308999999998</v>
      </c>
      <c r="J22" s="22">
        <f>SUM([2]ภาพรวม!K17)</f>
        <v>273.195649</v>
      </c>
      <c r="K22" s="22">
        <f>SUM([2]ภาพรวม!K41)</f>
        <v>203.57933600000001</v>
      </c>
      <c r="L22" s="22">
        <f>SUM([2]ภาพรวม!K29)</f>
        <v>707.83451400000001</v>
      </c>
      <c r="M22" s="22">
        <f>SUM([2]ภาพรวม!K26)</f>
        <v>79.346684999999994</v>
      </c>
      <c r="N22" s="22">
        <f>SUM([2]ภาพรวม!K45)</f>
        <v>28.858453999999998</v>
      </c>
      <c r="O22" s="22">
        <f>SUM([2]ภาพรวม!K32)</f>
        <v>153.07504700000001</v>
      </c>
      <c r="P22" s="22">
        <f>SUM([2]ภาพรวม!K23)</f>
        <v>82.959940000000003</v>
      </c>
      <c r="Q22" s="22">
        <f>SUM([2]ภาพรวม!K58)</f>
        <v>15.390218000000001</v>
      </c>
      <c r="R22" s="22">
        <f>SUM(C22:Q22)</f>
        <v>3872.0346330000002</v>
      </c>
    </row>
    <row r="23" spans="1:19" s="25" customFormat="1" ht="22.8">
      <c r="A23" s="69"/>
      <c r="B23" s="64" t="s">
        <v>22</v>
      </c>
      <c r="C23" s="27">
        <f t="shared" ref="C23:K23" si="0">SUM(C22/C21)</f>
        <v>0.24450876939282279</v>
      </c>
      <c r="D23" s="27">
        <f t="shared" si="0"/>
        <v>0.23881251217583624</v>
      </c>
      <c r="E23" s="27">
        <f t="shared" si="0"/>
        <v>0.23704732216816959</v>
      </c>
      <c r="F23" s="27">
        <f t="shared" si="0"/>
        <v>0.23617785354225321</v>
      </c>
      <c r="G23" s="27">
        <f t="shared" si="0"/>
        <v>0.22847586014598167</v>
      </c>
      <c r="H23" s="27">
        <f t="shared" si="0"/>
        <v>0.22171636637216768</v>
      </c>
      <c r="I23" s="27">
        <f t="shared" si="0"/>
        <v>0.22128061689771819</v>
      </c>
      <c r="J23" s="27">
        <f t="shared" si="0"/>
        <v>0.21840684935427448</v>
      </c>
      <c r="K23" s="27">
        <f t="shared" si="0"/>
        <v>0.2180903947890388</v>
      </c>
      <c r="L23" s="27">
        <f>SUM(L22/L21)</f>
        <v>0.2044938005402672</v>
      </c>
      <c r="M23" s="27">
        <f>SUM(M22/M21)</f>
        <v>0.18607632473234728</v>
      </c>
      <c r="N23" s="27">
        <f>SUM(N22/N21)</f>
        <v>0.18016197966545261</v>
      </c>
      <c r="O23" s="27">
        <f t="shared" ref="O23:R23" si="1">SUM(O22/O21)</f>
        <v>0.17495712737343572</v>
      </c>
      <c r="P23" s="27">
        <f t="shared" si="1"/>
        <v>0.16473706785281678</v>
      </c>
      <c r="Q23" s="27">
        <f t="shared" si="1"/>
        <v>0.10008661043513323</v>
      </c>
      <c r="R23" s="27">
        <f t="shared" si="1"/>
        <v>0.21329929131992265</v>
      </c>
    </row>
    <row r="24" spans="1:19">
      <c r="A24" s="28" t="s">
        <v>27</v>
      </c>
      <c r="B24" s="28"/>
    </row>
    <row r="25" spans="1:19"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9">
      <c r="C26" s="32"/>
      <c r="D26" s="44"/>
      <c r="E26" s="32"/>
      <c r="F26" s="44"/>
      <c r="G26" s="45"/>
      <c r="H26" s="44"/>
      <c r="I26" s="44"/>
      <c r="J26" s="44"/>
      <c r="K26" s="36"/>
      <c r="L26" s="44"/>
      <c r="M26" s="44"/>
      <c r="N26" s="32"/>
      <c r="O26" s="44"/>
      <c r="P26" s="32"/>
      <c r="Q26" s="32"/>
      <c r="R26" s="32"/>
    </row>
    <row r="27" spans="1:19">
      <c r="C27" s="46"/>
      <c r="D27" s="47"/>
      <c r="E27" s="46"/>
      <c r="F27" s="46"/>
      <c r="G27" s="47"/>
      <c r="H27" s="47"/>
      <c r="I27" s="46"/>
      <c r="J27" s="46"/>
      <c r="K27" s="46"/>
      <c r="L27" s="46"/>
      <c r="M27" s="46"/>
      <c r="N27" s="46"/>
      <c r="O27" s="46"/>
      <c r="P27" s="46"/>
      <c r="Q27" s="47"/>
      <c r="R27" s="47"/>
    </row>
  </sheetData>
  <mergeCells count="3">
    <mergeCell ref="A18:B18"/>
    <mergeCell ref="A19:B19"/>
    <mergeCell ref="A22:A23"/>
  </mergeCells>
  <pageMargins left="0.7" right="0.7" top="0.75" bottom="0.75" header="0.3" footer="0.3"/>
  <pageSetup paperSize="9"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6275-DCFF-4595-9D3E-D5CAFCADF63B}">
  <dimension ref="A1:W29"/>
  <sheetViews>
    <sheetView tabSelected="1" view="pageBreakPreview" topLeftCell="A2" zoomScale="80" zoomScaleNormal="70" zoomScaleSheetLayoutView="80" workbookViewId="0">
      <selection activeCell="M34" sqref="M34"/>
    </sheetView>
  </sheetViews>
  <sheetFormatPr defaultRowHeight="24.6"/>
  <cols>
    <col min="1" max="1" width="21.44140625" style="5" customWidth="1"/>
    <col min="2" max="2" width="7.6640625" style="5" customWidth="1"/>
    <col min="3" max="3" width="9.88671875" style="2" bestFit="1" customWidth="1"/>
    <col min="4" max="4" width="8.6640625" style="7" customWidth="1"/>
    <col min="5" max="5" width="8" style="5" customWidth="1"/>
    <col min="6" max="6" width="9" style="8" customWidth="1"/>
    <col min="7" max="7" width="9.88671875" style="7" bestFit="1" customWidth="1"/>
    <col min="8" max="8" width="8.6640625" style="2" customWidth="1"/>
    <col min="9" max="9" width="9.109375" style="7" customWidth="1"/>
    <col min="10" max="10" width="9.88671875" style="7" bestFit="1" customWidth="1"/>
    <col min="11" max="11" width="9.33203125" style="8" customWidth="1"/>
    <col min="12" max="12" width="9.88671875" style="7" bestFit="1" customWidth="1"/>
    <col min="13" max="13" width="9.109375" style="7" customWidth="1"/>
    <col min="14" max="14" width="8.5546875" style="2" customWidth="1"/>
    <col min="15" max="15" width="8.44140625" style="2" customWidth="1"/>
    <col min="16" max="16" width="6.44140625" style="2" hidden="1" customWidth="1"/>
    <col min="17" max="18" width="8.109375" style="2" customWidth="1"/>
    <col min="19" max="19" width="10.88671875" style="2" bestFit="1" customWidth="1"/>
    <col min="20" max="20" width="8.5546875" style="2" customWidth="1"/>
    <col min="21" max="23" width="9" style="2" customWidth="1"/>
  </cols>
  <sheetData>
    <row r="1" spans="1:23" s="49" customFormat="1" ht="30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8"/>
      <c r="U1" s="48"/>
      <c r="V1" s="48"/>
      <c r="W1" s="48"/>
    </row>
    <row r="2" spans="1:23" s="49" customFormat="1" ht="3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8"/>
      <c r="U2" s="48"/>
      <c r="V2" s="48"/>
      <c r="W2" s="48"/>
    </row>
    <row r="3" spans="1:23" s="49" customFormat="1" ht="30">
      <c r="A3" s="1"/>
      <c r="B3" s="1"/>
      <c r="N3" s="5" t="s">
        <v>32</v>
      </c>
      <c r="O3" s="50"/>
      <c r="W3" s="48"/>
    </row>
    <row r="4" spans="1:23" s="49" customFormat="1" ht="30">
      <c r="A4" s="1"/>
      <c r="B4" s="1"/>
      <c r="D4" s="1"/>
      <c r="G4" s="1"/>
      <c r="I4" s="1"/>
      <c r="J4" s="1"/>
      <c r="K4" s="1"/>
      <c r="L4" s="1"/>
      <c r="O4" s="1"/>
      <c r="Q4" s="1"/>
      <c r="U4" s="48"/>
      <c r="V4" s="48"/>
      <c r="W4" s="48"/>
    </row>
    <row r="5" spans="1:23" s="51" customFormat="1">
      <c r="A5" s="7"/>
      <c r="B5" s="7"/>
      <c r="D5" s="7"/>
      <c r="G5" s="7"/>
      <c r="I5" s="7"/>
      <c r="J5" s="7"/>
      <c r="K5" s="7"/>
      <c r="L5" s="7"/>
      <c r="M5" s="7"/>
      <c r="N5" s="7"/>
      <c r="O5" s="7"/>
      <c r="T5" s="52"/>
      <c r="U5" s="52"/>
      <c r="V5" s="52"/>
      <c r="W5" s="52"/>
    </row>
    <row r="18" spans="1:20" s="2" customFormat="1">
      <c r="A18" s="5"/>
      <c r="B18" s="5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20" s="2" customFormat="1" ht="22.8">
      <c r="A19" s="66" t="s">
        <v>3</v>
      </c>
      <c r="B19" s="67"/>
      <c r="C19" s="11">
        <v>1</v>
      </c>
      <c r="D19" s="10">
        <v>2</v>
      </c>
      <c r="E19" s="10">
        <v>3</v>
      </c>
      <c r="F19" s="10">
        <v>4</v>
      </c>
      <c r="G19" s="10">
        <v>5</v>
      </c>
      <c r="H19" s="10">
        <v>6</v>
      </c>
      <c r="I19" s="10">
        <v>7</v>
      </c>
      <c r="J19" s="10">
        <v>8</v>
      </c>
      <c r="K19" s="10">
        <v>9</v>
      </c>
      <c r="L19" s="10">
        <v>10</v>
      </c>
      <c r="M19" s="10">
        <v>11</v>
      </c>
      <c r="N19" s="10">
        <v>12</v>
      </c>
      <c r="O19" s="10">
        <v>13</v>
      </c>
      <c r="P19" s="10">
        <v>6</v>
      </c>
      <c r="Q19" s="10">
        <v>14</v>
      </c>
      <c r="R19" s="10">
        <v>15</v>
      </c>
      <c r="S19" s="12"/>
    </row>
    <row r="20" spans="1:20" s="16" customFormat="1" ht="22.8">
      <c r="A20" s="66" t="s">
        <v>4</v>
      </c>
      <c r="B20" s="67"/>
      <c r="C20" s="11" t="s">
        <v>9</v>
      </c>
      <c r="D20" s="19" t="s">
        <v>14</v>
      </c>
      <c r="E20" s="11" t="s">
        <v>15</v>
      </c>
      <c r="F20" s="11" t="s">
        <v>12</v>
      </c>
      <c r="G20" s="11" t="s">
        <v>7</v>
      </c>
      <c r="H20" s="11" t="s">
        <v>10</v>
      </c>
      <c r="I20" s="11" t="s">
        <v>11</v>
      </c>
      <c r="J20" s="11" t="s">
        <v>19</v>
      </c>
      <c r="K20" s="19" t="s">
        <v>16</v>
      </c>
      <c r="L20" s="11" t="s">
        <v>13</v>
      </c>
      <c r="M20" s="11" t="s">
        <v>18</v>
      </c>
      <c r="N20" s="11" t="s">
        <v>8</v>
      </c>
      <c r="O20" s="11" t="s">
        <v>5</v>
      </c>
      <c r="P20" s="11" t="s">
        <v>33</v>
      </c>
      <c r="Q20" s="11" t="s">
        <v>17</v>
      </c>
      <c r="R20" s="11" t="s">
        <v>6</v>
      </c>
      <c r="S20" s="15" t="s">
        <v>20</v>
      </c>
    </row>
    <row r="21" spans="1:20" s="16" customFormat="1" ht="22.8" hidden="1">
      <c r="A21" s="42" t="s">
        <v>30</v>
      </c>
      <c r="B21" s="18" t="s">
        <v>24</v>
      </c>
      <c r="C21" s="22">
        <f>SUM([1]ภาพรวม!F21)</f>
        <v>1556.8690389999999</v>
      </c>
      <c r="D21" s="22">
        <f>SUM([1]ภาพรวม!F33)</f>
        <v>573.12729999999999</v>
      </c>
      <c r="E21" s="22">
        <f>SUM([1]ภาพรวม!F52)</f>
        <v>122.414</v>
      </c>
      <c r="F21" s="22">
        <f>SUM([1]ภาพรวม!F27)</f>
        <v>155.17580000000001</v>
      </c>
      <c r="G21" s="22">
        <f>SUM([1]ภาพรวม!F15)</f>
        <v>2550.4158000000002</v>
      </c>
      <c r="H21" s="22">
        <f>SUM([1]ภาพรวม!F49)</f>
        <v>314.64269999999999</v>
      </c>
      <c r="I21" s="22">
        <f>SUM([1]ภาพรวม!F24)</f>
        <v>43.671500000000002</v>
      </c>
      <c r="J21" s="22">
        <f>SUM([1]ภาพรวม!F42)</f>
        <v>3948.9591</v>
      </c>
      <c r="K21" s="22">
        <f>SUM([1]ภาพรวม!F36)</f>
        <v>274.24430000000001</v>
      </c>
      <c r="L21" s="22">
        <f>SUM([1]ภาพรวม!F30)</f>
        <v>1715.9586999999999</v>
      </c>
      <c r="M21" s="22">
        <f>SUM([1]ภาพรวม!F39)</f>
        <v>740.34259999999995</v>
      </c>
      <c r="N21" s="22">
        <f>SUM([1]ภาพรวม!F18)</f>
        <v>387.733</v>
      </c>
      <c r="O21" s="22">
        <f>SUM([1]ภาพรวม!F56)</f>
        <v>1.4699</v>
      </c>
      <c r="P21" s="22" t="e">
        <f>SUM([1]ภาพรวม!#REF!)</f>
        <v>#REF!</v>
      </c>
      <c r="Q21" s="22">
        <f>SUM([1]ภาพรวม!F59)</f>
        <v>3.2698</v>
      </c>
      <c r="R21" s="22">
        <f>SUM([1]ภาพรวม!F46)</f>
        <v>0</v>
      </c>
      <c r="S21" s="22">
        <f>SUM(M21+E21+C21+J21+O21+K21+H21+N21+L21+G21+R21+D21+Q21+I21+F21)</f>
        <v>12388.293539000002</v>
      </c>
      <c r="T21" s="23"/>
    </row>
    <row r="22" spans="1:20" s="16" customFormat="1" ht="22.8">
      <c r="A22" s="42" t="s">
        <v>25</v>
      </c>
      <c r="B22" s="18" t="s">
        <v>24</v>
      </c>
      <c r="C22" s="22">
        <f>SUM([1]ภาพรวม!F21)</f>
        <v>1556.8690389999999</v>
      </c>
      <c r="D22" s="22">
        <f>SUM([1]ภาพรวม!F33)</f>
        <v>573.12729999999999</v>
      </c>
      <c r="E22" s="22">
        <f>SUM([1]ภาพรวม!F52)</f>
        <v>122.414</v>
      </c>
      <c r="F22" s="22">
        <f>SUM([1]ภาพรวม!F27)</f>
        <v>155.17580000000001</v>
      </c>
      <c r="G22" s="22">
        <f>SUM([1]ภาพรวม!F15)</f>
        <v>2550.4158000000002</v>
      </c>
      <c r="H22" s="22">
        <f>SUM([1]ภาพรวม!F49)</f>
        <v>314.64269999999999</v>
      </c>
      <c r="I22" s="22">
        <f>SUM([1]ภาพรวม!F24)</f>
        <v>43.671500000000002</v>
      </c>
      <c r="J22" s="22">
        <f>SUM([1]ภาพรวม!F42)</f>
        <v>3948.9591</v>
      </c>
      <c r="K22" s="22">
        <f>SUM([1]ภาพรวม!F36)</f>
        <v>274.24430000000001</v>
      </c>
      <c r="L22" s="22">
        <f>SUM([1]ภาพรวม!F30)</f>
        <v>1715.9586999999999</v>
      </c>
      <c r="M22" s="22">
        <f>SUM([1]ภาพรวม!F39)</f>
        <v>740.34259999999995</v>
      </c>
      <c r="N22" s="22">
        <f>SUM([1]ภาพรวม!F18)</f>
        <v>387.733</v>
      </c>
      <c r="O22" s="22">
        <f>SUM([1]ภาพรวม!F56)</f>
        <v>1.4699</v>
      </c>
      <c r="P22" s="22"/>
      <c r="Q22" s="22">
        <f>SUM([1]ภาพรวม!F59)</f>
        <v>3.2698</v>
      </c>
      <c r="R22" s="22">
        <f>SUM([1]ภาพรวม!F46)</f>
        <v>0</v>
      </c>
      <c r="S22" s="22">
        <f>SUM(C22:R22)</f>
        <v>12388.293539</v>
      </c>
      <c r="T22" s="23"/>
    </row>
    <row r="23" spans="1:20" s="25" customFormat="1" ht="22.8">
      <c r="A23" s="68" t="s">
        <v>26</v>
      </c>
      <c r="B23" s="41" t="s">
        <v>24</v>
      </c>
      <c r="C23" s="53">
        <f>SUM([1]ภาพรวม!K21)</f>
        <v>203.30214899999999</v>
      </c>
      <c r="D23" s="53">
        <f>SUM([1]ภาพรวม!K33)</f>
        <v>41.927523999999998</v>
      </c>
      <c r="E23" s="53">
        <f>SUM([1]ภาพรวม!K52)</f>
        <v>4.2507999999999999</v>
      </c>
      <c r="F23" s="54">
        <f>SUM([1]ภาพรวม!K27)</f>
        <v>4.3192589999999997</v>
      </c>
      <c r="G23" s="53">
        <f>SUM([1]ภาพรวม!K15)</f>
        <v>37.559252999999998</v>
      </c>
      <c r="H23" s="53">
        <f>SUM([1]ภาพรวม!K49)</f>
        <v>4.1025</v>
      </c>
      <c r="I23" s="53">
        <f>SUM([1]ภาพรวม!K24)</f>
        <v>0.55880799999999997</v>
      </c>
      <c r="J23" s="53">
        <f>SUM([1]ภาพรวม!K42)</f>
        <v>48.819611000000002</v>
      </c>
      <c r="K23" s="53">
        <f>SUM([1]ภาพรวม!K36)</f>
        <v>0.71759600000000001</v>
      </c>
      <c r="L23" s="55">
        <f>SUM([1]ภาพรวม!K30)</f>
        <v>3.8441890000000001</v>
      </c>
      <c r="M23" s="53">
        <f>SUM([1]ภาพรวม!K39)</f>
        <v>1.6335150000000001</v>
      </c>
      <c r="N23" s="53">
        <f>SUM([1]ภาพรวม!K18)</f>
        <v>0.57682299999999997</v>
      </c>
      <c r="O23" s="53">
        <f>SUM([1]ภาพรวม!K56)</f>
        <v>0</v>
      </c>
      <c r="P23" s="53" t="e">
        <f>SUM([1]ภาพรวม!#REF!)</f>
        <v>#REF!</v>
      </c>
      <c r="Q23" s="53">
        <f>SUM([1]ภาพรวม!K59)</f>
        <v>0</v>
      </c>
      <c r="R23" s="53">
        <f>SUM([1]ภาพรวม!K46)</f>
        <v>0</v>
      </c>
      <c r="S23" s="53">
        <f>SUM(M23+D23+E23+G23+C23+J23+O23+K23+H23+N23+L23+R23+Q23+I23+F23)</f>
        <v>351.61202700000001</v>
      </c>
    </row>
    <row r="24" spans="1:20" s="25" customFormat="1" ht="22.8">
      <c r="A24" s="69"/>
      <c r="B24" s="41" t="s">
        <v>22</v>
      </c>
      <c r="C24" s="27">
        <f t="shared" ref="C24:E24" si="0">SUM(C23/C22)</f>
        <v>0.13058397585617348</v>
      </c>
      <c r="D24" s="27">
        <f t="shared" si="0"/>
        <v>7.31556915889367E-2</v>
      </c>
      <c r="E24" s="27">
        <f t="shared" si="0"/>
        <v>3.4724786380642733E-2</v>
      </c>
      <c r="F24" s="27">
        <f>SUM(F23/F22)</f>
        <v>2.7834617253463489E-2</v>
      </c>
      <c r="G24" s="27">
        <f>SUM(G23/G22)</f>
        <v>1.4726717502299034E-2</v>
      </c>
      <c r="H24" s="27">
        <f>SUM(H23/H22)</f>
        <v>1.3038599020412678E-2</v>
      </c>
      <c r="I24" s="56">
        <f>SUM([1]ภาพรวม!L24)</f>
        <v>1.279571345156452E-2</v>
      </c>
      <c r="J24" s="27">
        <f>SUM(J23/J22)</f>
        <v>1.2362652983668532E-2</v>
      </c>
      <c r="K24" s="57">
        <f>SUM(K23/K22)</f>
        <v>2.6166305006156917E-3</v>
      </c>
      <c r="L24" s="57">
        <f t="shared" ref="L24" si="1">SUM(L23/L22)</f>
        <v>2.2402572975678261E-3</v>
      </c>
      <c r="M24" s="57">
        <f>SUM(M23/M22)</f>
        <v>2.2064311846974631E-3</v>
      </c>
      <c r="N24" s="57">
        <f>SUM(N23/N22)</f>
        <v>1.4876809557092122E-3</v>
      </c>
      <c r="O24" s="27">
        <v>0</v>
      </c>
      <c r="P24" s="27" t="e">
        <f t="shared" ref="P24:S24" si="2">SUM(P23/P22)</f>
        <v>#REF!</v>
      </c>
      <c r="Q24" s="27">
        <v>0</v>
      </c>
      <c r="R24" s="27">
        <v>0</v>
      </c>
      <c r="S24" s="27">
        <f t="shared" si="2"/>
        <v>2.8382603777758288E-2</v>
      </c>
    </row>
    <row r="25" spans="1:20" s="25" customFormat="1" ht="18.600000000000001" hidden="1">
      <c r="A25" s="58" t="s">
        <v>34</v>
      </c>
      <c r="B25" s="59" t="s">
        <v>22</v>
      </c>
      <c r="C25" s="60">
        <v>0.06</v>
      </c>
      <c r="D25" s="60">
        <v>0</v>
      </c>
      <c r="E25" s="60">
        <v>0.01</v>
      </c>
      <c r="F25" s="60">
        <v>0</v>
      </c>
      <c r="G25" s="61">
        <v>3.0000000000000001E-3</v>
      </c>
      <c r="H25" s="60">
        <v>2E-3</v>
      </c>
      <c r="I25" s="60">
        <v>2E-3</v>
      </c>
      <c r="J25" s="60">
        <v>0.02</v>
      </c>
      <c r="K25" s="60">
        <v>7.0000000000000007E-2</v>
      </c>
      <c r="L25" s="61">
        <v>2E-3</v>
      </c>
      <c r="M25" s="60">
        <v>3.0000000000000001E-3</v>
      </c>
      <c r="N25" s="60">
        <v>0.1</v>
      </c>
      <c r="O25" s="60">
        <v>0</v>
      </c>
      <c r="P25" s="61">
        <v>1E-3</v>
      </c>
      <c r="Q25" s="60">
        <v>0</v>
      </c>
      <c r="R25" s="60">
        <v>0.21</v>
      </c>
      <c r="S25" s="60">
        <v>0.02</v>
      </c>
    </row>
    <row r="26" spans="1:20">
      <c r="A26" s="28" t="s">
        <v>35</v>
      </c>
      <c r="B26" s="28"/>
      <c r="S26" s="62"/>
    </row>
    <row r="27" spans="1:20"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  <row r="28" spans="1:20">
      <c r="C28" s="32"/>
      <c r="D28" s="44"/>
      <c r="E28" s="36"/>
      <c r="F28" s="44"/>
      <c r="G28" s="63"/>
      <c r="H28" s="32"/>
      <c r="I28" s="44"/>
      <c r="J28" s="44"/>
      <c r="K28" s="44"/>
      <c r="L28" s="44"/>
      <c r="M28" s="44"/>
      <c r="N28" s="32"/>
      <c r="O28" s="32"/>
      <c r="P28" s="32"/>
      <c r="Q28" s="32"/>
      <c r="R28" s="32"/>
      <c r="S28" s="45"/>
    </row>
    <row r="29" spans="1:20">
      <c r="C29" s="47"/>
      <c r="D29" s="46"/>
      <c r="E29" s="47"/>
      <c r="F29" s="46"/>
      <c r="G29" s="46"/>
      <c r="H29" s="46"/>
      <c r="I29" s="46"/>
      <c r="J29" s="47"/>
      <c r="K29" s="47"/>
      <c r="L29" s="46"/>
      <c r="M29" s="46"/>
      <c r="N29" s="47"/>
      <c r="O29" s="47"/>
      <c r="P29" s="46"/>
      <c r="Q29" s="47"/>
      <c r="R29" s="47"/>
      <c r="S29" s="39"/>
    </row>
  </sheetData>
  <mergeCells count="3">
    <mergeCell ref="A19:B19"/>
    <mergeCell ref="A20:B20"/>
    <mergeCell ref="A23:A24"/>
  </mergeCells>
  <printOptions horizontalCentered="1"/>
  <pageMargins left="3.937007874015748E-2" right="3.937007874015748E-2" top="0.15748031496062992" bottom="0.15748031496062992" header="0.11811023622047245" footer="0.11811023622047245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ภาพรวม</vt:lpstr>
      <vt:lpstr>รายจ่ายประจำ</vt:lpstr>
      <vt:lpstr>รายจ่ายลงทุน</vt:lpstr>
      <vt:lpstr>รายจ่ายประจำ!Print_Area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2021-06-22T12:59:44Z</cp:lastPrinted>
  <dcterms:created xsi:type="dcterms:W3CDTF">2021-04-30T07:43:17Z</dcterms:created>
  <dcterms:modified xsi:type="dcterms:W3CDTF">2021-10-08T08:29:50Z</dcterms:modified>
</cp:coreProperties>
</file>