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5480" windowHeight="10995"/>
  </bookViews>
  <sheets>
    <sheet name="รายเดือน" sheetId="11" r:id="rId1"/>
    <sheet name="สรุปรายได้ปี61(งานเกิด-เสร็จ)" sheetId="9" r:id="rId2"/>
    <sheet name="สรุปรายได้ปี61 (งานทบ.-รว.)" sheetId="8" r:id="rId3"/>
    <sheet name="สรุปปี61(ทบ.-รว.ไม่แตกปภ.รายได้" sheetId="10" r:id="rId4"/>
  </sheets>
  <definedNames>
    <definedName name="_xlnm.Print_Area" localSheetId="2">'สรุปรายได้ปี61 (งานทบ.-รว.)'!$A$1:$F$20</definedName>
    <definedName name="_xlnm.Print_Area" localSheetId="1">'สรุปรายได้ปี61(งานเกิด-เสร็จ)'!$A$1:$F$20</definedName>
  </definedNames>
  <calcPr calcId="124519"/>
</workbook>
</file>

<file path=xl/calcChain.xml><?xml version="1.0" encoding="utf-8"?>
<calcChain xmlns="http://schemas.openxmlformats.org/spreadsheetml/2006/main">
  <c r="F12" i="10"/>
  <c r="F11"/>
  <c r="F10"/>
  <c r="F9"/>
  <c r="F7"/>
  <c r="D6"/>
  <c r="C20" i="8"/>
  <c r="C19"/>
  <c r="E18"/>
  <c r="E15"/>
  <c r="E14"/>
  <c r="E13"/>
  <c r="E12"/>
  <c r="E10"/>
  <c r="E9"/>
  <c r="E8"/>
  <c r="C7"/>
  <c r="B2"/>
  <c r="E10" i="9"/>
  <c r="E15"/>
  <c r="E14"/>
  <c r="E13"/>
  <c r="E12"/>
  <c r="E9"/>
  <c r="E8"/>
  <c r="D7"/>
  <c r="C7"/>
  <c r="U17" i="11"/>
  <c r="U18" s="1"/>
  <c r="S17"/>
  <c r="S18" s="1"/>
  <c r="R17"/>
  <c r="T17" s="1"/>
  <c r="T18" s="1"/>
  <c r="Q17"/>
  <c r="Q18" s="1"/>
  <c r="P17"/>
  <c r="P18" s="1"/>
  <c r="O17"/>
  <c r="O18" s="1"/>
  <c r="N17"/>
  <c r="N18" s="1"/>
  <c r="L17"/>
  <c r="L18" s="1"/>
  <c r="K17"/>
  <c r="K18" s="1"/>
  <c r="J17"/>
  <c r="J18" s="1"/>
  <c r="I17"/>
  <c r="I18" s="1"/>
  <c r="H17"/>
  <c r="H18" s="1"/>
  <c r="G17"/>
  <c r="G18" s="1"/>
  <c r="F17"/>
  <c r="F18" s="1"/>
  <c r="E17"/>
  <c r="E18" s="1"/>
  <c r="D17"/>
  <c r="D18" s="1"/>
  <c r="C17"/>
  <c r="C18" s="1"/>
  <c r="V16"/>
  <c r="T16"/>
  <c r="Q16"/>
  <c r="M16"/>
  <c r="V15"/>
  <c r="T15"/>
  <c r="Q15"/>
  <c r="M15"/>
  <c r="V14"/>
  <c r="T14"/>
  <c r="Q14"/>
  <c r="M14"/>
  <c r="V13"/>
  <c r="T13"/>
  <c r="Q13"/>
  <c r="M13"/>
  <c r="V12"/>
  <c r="T12"/>
  <c r="Q12"/>
  <c r="M12"/>
  <c r="V11"/>
  <c r="T11"/>
  <c r="Q11"/>
  <c r="M11"/>
  <c r="V10"/>
  <c r="T10"/>
  <c r="Q10"/>
  <c r="M10"/>
  <c r="V9"/>
  <c r="T9"/>
  <c r="Q9"/>
  <c r="M9"/>
  <c r="V8"/>
  <c r="T8"/>
  <c r="Q8"/>
  <c r="M8"/>
  <c r="V7"/>
  <c r="T7"/>
  <c r="Q7"/>
  <c r="M7"/>
  <c r="V6"/>
  <c r="T6"/>
  <c r="Q6"/>
  <c r="M6"/>
  <c r="V5"/>
  <c r="V17" s="1"/>
  <c r="V18" s="1"/>
  <c r="T5"/>
  <c r="Q5"/>
  <c r="M5"/>
  <c r="F6" i="10"/>
  <c r="F14" s="1"/>
  <c r="E11" i="9"/>
  <c r="D7" i="8" l="1"/>
  <c r="E6" i="10"/>
  <c r="D14" s="1"/>
  <c r="R18" i="11"/>
  <c r="M17"/>
  <c r="M18" s="1"/>
  <c r="E11" i="8"/>
  <c r="E7" i="9" l="1"/>
  <c r="C18" i="8"/>
  <c r="E7"/>
  <c r="E16" i="9" l="1"/>
  <c r="C16" i="8"/>
  <c r="E16"/>
</calcChain>
</file>

<file path=xl/sharedStrings.xml><?xml version="1.0" encoding="utf-8"?>
<sst xmlns="http://schemas.openxmlformats.org/spreadsheetml/2006/main" count="107" uniqueCount="80">
  <si>
    <t>ประเภทรายได้</t>
  </si>
  <si>
    <t>บาท</t>
  </si>
  <si>
    <t>รวม</t>
  </si>
  <si>
    <t xml:space="preserve">  1. ค่าธรรมเนียม</t>
  </si>
  <si>
    <t xml:space="preserve">  2. ค่าภาษีเงินได้หัก ณ ที่จ่าย</t>
  </si>
  <si>
    <t xml:space="preserve">  3. ค่าภาษีธุรกิจเฉพาะ</t>
  </si>
  <si>
    <t xml:space="preserve">  4. ค่าอากร</t>
  </si>
  <si>
    <t xml:space="preserve">     1.1 รายได้เข้ารัฐ</t>
  </si>
  <si>
    <t>กองแผนงาน  กลุ่มข้อมูลและสถิติ</t>
  </si>
  <si>
    <t>ปริมาณงานและรายได้</t>
  </si>
  <si>
    <t>สถิติปริมาณงาน และการจัดเก็บรายได้ของกรมที่ดิน</t>
  </si>
  <si>
    <t xml:space="preserve">      3.1ภาษีธุรกิจเฉพาะเรียกเก็บเพื่อกรมสรรพากร (3%)</t>
  </si>
  <si>
    <t>งานทะเบียน (ราย)</t>
  </si>
  <si>
    <t>ปริมาณงาน (เสร็จ)</t>
  </si>
  <si>
    <t>งานรังวัด (ราย)</t>
  </si>
  <si>
    <r>
      <rPr>
        <b/>
        <sz val="16"/>
        <rFont val="TH SarabunPSK"/>
        <family val="2"/>
      </rPr>
      <t xml:space="preserve">  หมายเหตุ </t>
    </r>
    <r>
      <rPr>
        <sz val="16"/>
        <rFont val="TH SarabunPSK"/>
        <family val="2"/>
      </rPr>
      <t xml:space="preserve">  :  ปริมาณด้านงานทะเบียน  มีจำนวน</t>
    </r>
  </si>
  <si>
    <t>ราย</t>
  </si>
  <si>
    <t xml:space="preserve">                                      - ไม่มีค่าธรรมเนียม  จำนวน </t>
  </si>
  <si>
    <t xml:space="preserve">     ได้รวมงานตรวจสอบหลักทรัพย์  - มี่ค่าธรรเนียม  จำนวน</t>
  </si>
  <si>
    <t>ปริมาณงาน (ราย)</t>
  </si>
  <si>
    <t xml:space="preserve">งานเกิด </t>
  </si>
  <si>
    <t>งานเสร็จ</t>
  </si>
  <si>
    <t xml:space="preserve">      3.2 ภาษีธุรกิจเฉพาะเพื่อรายได้ส่วนท้องถิ่น (97%ของ0.3)</t>
  </si>
  <si>
    <t xml:space="preserve">      3.3 ค่าใช้จ่ายในการจัดเก็บภาษีอากรให้แก่ราชการส่วนท้องถิ่น (3%ของ0.3)</t>
  </si>
  <si>
    <t xml:space="preserve">     1.2 รายได้ค่าธรรมเนียมที่ดินและค่าจดทะเบียนอสังหาริมทรัพย์ที่จัดเก็บ                      เพื่อองค์กรปกครองส่วนท้องถิ่น</t>
  </si>
  <si>
    <t>ปริมาณงาน และการจัดเก็บรายได้ของสำนักงานที่ดิน</t>
  </si>
  <si>
    <t>ปริมาณงาน (งานเสร็จ)</t>
  </si>
  <si>
    <t>รายได้</t>
  </si>
  <si>
    <t>งานทะเบียน</t>
  </si>
  <si>
    <t>งานรังวัด</t>
  </si>
  <si>
    <t>1. ค่าธรรมเนียม</t>
  </si>
  <si>
    <t xml:space="preserve">   1.1  รายได้เข้ารัฐ</t>
  </si>
  <si>
    <t xml:space="preserve">   1.2  เงินสนับสนุนงบประมาณ</t>
  </si>
  <si>
    <t xml:space="preserve">   1.3  รายได้นำส่งท้องถิ่น</t>
  </si>
  <si>
    <t>2. ค่าภาษีเงินได้หัก ณ ที่จ่าย</t>
  </si>
  <si>
    <t>3. ค่าภาษีธุรกิจเฉพาะ</t>
  </si>
  <si>
    <t>4. ค่าอากรแสตมป์</t>
  </si>
  <si>
    <r>
      <t>หมายเหตุ</t>
    </r>
    <r>
      <rPr>
        <sz val="14"/>
        <rFont val="TH SarabunPSK"/>
        <family val="2"/>
      </rPr>
      <t xml:space="preserve">  : ภาษีธุรกิจเฉพาะเริ่มจัดเก็บ  ตั้งแต่กุมภาพันธ์ 2542</t>
    </r>
  </si>
  <si>
    <t xml:space="preserve">    : รายได้องค์กรปกครองส่วนท้องถิ่น  ( อบต.,เทศบาล,เมืองพัทยา,กรุงเทพมหานคร) เริ่มจัดเก็บตั้งแต่มิถุนายน 2543</t>
  </si>
  <si>
    <t>ปีงบประมาณ 2561  ตั้งแต่ 1 ตุลาคม 2560 - 30 กันยายน 2561</t>
  </si>
  <si>
    <t>สรุปปริมาณงานและรายได้ของสำนักงานที่ดินทั่วประเทศ ประจำปีงบประมาณ พ.ศ. 2561</t>
  </si>
  <si>
    <t>ปีงบฯ 2561</t>
  </si>
  <si>
    <t>ปริมาณงานทั้งหมด</t>
  </si>
  <si>
    <t>รวมงานไม่มีรายได้</t>
  </si>
  <si>
    <t>รวมงาน ทบ.</t>
  </si>
  <si>
    <t>รวมงาน รว.</t>
  </si>
  <si>
    <t>งานตรวจสอบหลักทรัพย์ (งานเสร็จ)</t>
  </si>
  <si>
    <t>ค่าธรรมเนียม</t>
  </si>
  <si>
    <t>ภาษีธุรกิจเฉพาะ</t>
  </si>
  <si>
    <t>ภาษีเงินได้</t>
  </si>
  <si>
    <t>อากร</t>
  </si>
  <si>
    <t>รวมรายได้ทุกประเภท</t>
  </si>
  <si>
    <t>งานเกิด</t>
  </si>
  <si>
    <t>รวมงานเกิด</t>
  </si>
  <si>
    <t>รวมงานเสร็จ</t>
  </si>
  <si>
    <t>มีค่า ธน.</t>
  </si>
  <si>
    <t>ไม่มีค่า ธน.</t>
  </si>
  <si>
    <t>รายได้เข้ารัฐ</t>
  </si>
  <si>
    <t>รายได้ อปท.</t>
  </si>
  <si>
    <t>ภาษีธุรกิจเฉพาะเรียกเก็บเพื่อกรมสรรพากร (3%)</t>
  </si>
  <si>
    <t>ภาษีธุรกิจเฉพาะเพื่อรายได้ส่วนท้องถิ่น (97% ของ0.3%)</t>
  </si>
  <si>
    <t>ค่าใช้จ่ายในการจัดเก็บภาษีอากรให้แก่ราชการส่วนท้องถิ่น (3%ของ0.3)</t>
  </si>
  <si>
    <t>บุคคล</t>
  </si>
  <si>
    <t>นิติบุคคล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</si>
  <si>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</si>
  <si>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</si>
  <si>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</si>
  <si>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</si>
  <si>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</si>
  <si>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</si>
  <si>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</si>
  <si>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</si>
  <si>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</si>
  <si>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</si>
  <si>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</si>
  <si>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</si>
  <si>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เฉลี่ยต่อเดือน</t>
  </si>
  <si>
    <t>ข้อมูล ณ 9 พฤศจิกายน 2561 (ปิดงบ)</t>
  </si>
  <si>
    <t>ข้อมูล  ณ  วันที่ 9 พฤศจิกายน 2561 (ปิดงบ)</t>
  </si>
  <si>
    <t>ปีงบประมาณ พ.ศ. 2561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</si>
</sst>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;[Red]#,##0"/>
    <numFmt numFmtId="188" formatCode="d\ ดดดด\ bbbb"/>
    <numFmt numFmtId="189" formatCode="_-* #,##0_-;\-* #,##0_-;_-* &quot;-&quot;??_-;_-@_-"/>
    <numFmt numFmtId="190" formatCode="_-* #,##0.0_-;\-* #,##0.0_-;_-* &quot;-&quot;??_-;_-@_-"/>
  </numFmts>
  <fonts count="2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UPC"/>
      <family val="2"/>
    </font>
    <font>
      <sz val="14"/>
      <name val="TH SarabunPSK"/>
      <family val="2"/>
    </font>
    <font>
      <b/>
      <sz val="25"/>
      <name val="TH SarabunPSK"/>
      <family val="2"/>
    </font>
    <font>
      <b/>
      <sz val="23"/>
      <name val="TH SarabunPSK"/>
      <family val="2"/>
    </font>
    <font>
      <sz val="23"/>
      <name val="TH SarabunPSK"/>
      <family val="2"/>
    </font>
    <font>
      <b/>
      <sz val="18"/>
      <name val="TH SarabunPSK"/>
      <family val="2"/>
    </font>
    <font>
      <b/>
      <sz val="15"/>
      <name val="TH SarabunPSK"/>
      <family val="2"/>
    </font>
    <font>
      <b/>
      <sz val="14"/>
      <color indexed="8"/>
      <name val="TH SarabunPSK"/>
      <family val="2"/>
    </font>
    <font>
      <b/>
      <sz val="16"/>
      <name val="TH SarabunPSK"/>
      <family val="2"/>
    </font>
    <font>
      <sz val="14"/>
      <color indexed="10"/>
      <name val="TH SarabunPSK"/>
      <family val="2"/>
    </font>
    <font>
      <sz val="16"/>
      <name val="TH SarabunPSK"/>
      <family val="2"/>
    </font>
    <font>
      <sz val="18"/>
      <name val="TH SarabunPSK"/>
      <family val="2"/>
    </font>
    <font>
      <sz val="22"/>
      <name val="TH SarabunPSK"/>
      <family val="2"/>
    </font>
    <font>
      <b/>
      <sz val="16"/>
      <color indexed="12"/>
      <name val="TH SarabunPSK"/>
      <family val="2"/>
    </font>
    <font>
      <sz val="16"/>
      <color indexed="12"/>
      <name val="TH SarabunPSK"/>
      <family val="2"/>
    </font>
    <font>
      <sz val="16"/>
      <color theme="3"/>
      <name val="TH SarabunPSK"/>
      <family val="2"/>
    </font>
    <font>
      <b/>
      <sz val="22"/>
      <name val="TH SarabunPSK"/>
      <family val="2"/>
    </font>
    <font>
      <sz val="20"/>
      <name val="TH SarabunPSK"/>
      <family val="2"/>
    </font>
    <font>
      <u/>
      <sz val="14"/>
      <name val="TH SarabunPSK"/>
      <family val="2"/>
    </font>
    <font>
      <sz val="15"/>
      <name val="TH SarabunPSK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3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2" fillId="0" borderId="0" applyFont="0" applyFill="0" applyBorder="0" applyAlignment="0" applyProtection="0"/>
  </cellStyleXfs>
  <cellXfs count="144">
    <xf numFmtId="0" fontId="0" fillId="0" borderId="0" xfId="0"/>
    <xf numFmtId="0" fontId="3" fillId="0" borderId="0" xfId="0" applyFont="1"/>
    <xf numFmtId="0" fontId="6" fillId="0" borderId="0" xfId="0" applyFont="1"/>
    <xf numFmtId="0" fontId="8" fillId="0" borderId="0" xfId="0" applyFont="1" applyAlignment="1">
      <alignment horizontal="right"/>
    </xf>
    <xf numFmtId="188" fontId="9" fillId="0" borderId="0" xfId="0" applyNumberFormat="1" applyFont="1" applyBorder="1" applyAlignment="1">
      <alignment horizontal="right"/>
    </xf>
    <xf numFmtId="0" fontId="10" fillId="0" borderId="0" xfId="0" applyFont="1"/>
    <xf numFmtId="0" fontId="11" fillId="0" borderId="0" xfId="0" applyFont="1"/>
    <xf numFmtId="0" fontId="5" fillId="0" borderId="8" xfId="2" applyFont="1" applyBorder="1"/>
    <xf numFmtId="0" fontId="5" fillId="0" borderId="3" xfId="2" applyFont="1" applyBorder="1"/>
    <xf numFmtId="0" fontId="5" fillId="3" borderId="11" xfId="2" applyFont="1" applyFill="1" applyBorder="1" applyAlignment="1">
      <alignment horizontal="center"/>
    </xf>
    <xf numFmtId="187" fontId="5" fillId="0" borderId="9" xfId="0" applyNumberFormat="1" applyFont="1" applyBorder="1" applyAlignment="1">
      <alignment horizontal="right"/>
    </xf>
    <xf numFmtId="187" fontId="5" fillId="0" borderId="4" xfId="0" applyNumberFormat="1" applyFont="1" applyBorder="1" applyAlignment="1">
      <alignment horizontal="right"/>
    </xf>
    <xf numFmtId="0" fontId="7" fillId="0" borderId="3" xfId="2" applyFont="1" applyBorder="1"/>
    <xf numFmtId="189" fontId="5" fillId="0" borderId="3" xfId="1" applyNumberFormat="1" applyFont="1" applyBorder="1"/>
    <xf numFmtId="0" fontId="5" fillId="2" borderId="6" xfId="2" applyFont="1" applyFill="1" applyBorder="1" applyAlignment="1">
      <alignment horizontal="center" vertical="center"/>
    </xf>
    <xf numFmtId="0" fontId="10" fillId="0" borderId="0" xfId="2" applyFont="1" applyBorder="1" applyAlignment="1">
      <alignment horizontal="left"/>
    </xf>
    <xf numFmtId="187" fontId="5" fillId="0" borderId="4" xfId="0" applyNumberFormat="1" applyFont="1" applyBorder="1" applyAlignment="1">
      <alignment horizontal="center"/>
    </xf>
    <xf numFmtId="187" fontId="7" fillId="0" borderId="4" xfId="1" applyNumberFormat="1" applyFont="1" applyBorder="1" applyAlignment="1">
      <alignment horizontal="center"/>
    </xf>
    <xf numFmtId="187" fontId="5" fillId="3" borderId="17" xfId="0" applyNumberFormat="1" applyFont="1" applyFill="1" applyBorder="1" applyAlignment="1">
      <alignment horizontal="right"/>
    </xf>
    <xf numFmtId="0" fontId="6" fillId="3" borderId="18" xfId="0" applyFont="1" applyFill="1" applyBorder="1"/>
    <xf numFmtId="0" fontId="6" fillId="0" borderId="10" xfId="0" applyFont="1" applyBorder="1"/>
    <xf numFmtId="0" fontId="6" fillId="0" borderId="5" xfId="0" applyFont="1" applyBorder="1"/>
    <xf numFmtId="187" fontId="5" fillId="0" borderId="14" xfId="0" applyNumberFormat="1" applyFont="1" applyBorder="1" applyAlignment="1">
      <alignment horizontal="right"/>
    </xf>
    <xf numFmtId="0" fontId="6" fillId="0" borderId="16" xfId="0" applyFont="1" applyBorder="1"/>
    <xf numFmtId="0" fontId="12" fillId="0" borderId="0" xfId="0" applyFont="1"/>
    <xf numFmtId="0" fontId="12" fillId="0" borderId="0" xfId="2" applyFont="1"/>
    <xf numFmtId="0" fontId="12" fillId="0" borderId="0" xfId="0" applyFont="1" applyAlignment="1">
      <alignment horizontal="right"/>
    </xf>
    <xf numFmtId="189" fontId="12" fillId="0" borderId="0" xfId="1" applyNumberFormat="1" applyFont="1" applyAlignment="1">
      <alignment horizontal="left"/>
    </xf>
    <xf numFmtId="189" fontId="5" fillId="0" borderId="0" xfId="2" applyNumberFormat="1" applyFont="1" applyBorder="1" applyAlignment="1">
      <alignment horizontal="left"/>
    </xf>
    <xf numFmtId="189" fontId="12" fillId="0" borderId="0" xfId="0" applyNumberFormat="1" applyFont="1"/>
    <xf numFmtId="187" fontId="13" fillId="0" borderId="4" xfId="0" applyNumberFormat="1" applyFont="1" applyBorder="1" applyAlignment="1">
      <alignment horizontal="right"/>
    </xf>
    <xf numFmtId="0" fontId="5" fillId="2" borderId="6" xfId="2" applyFont="1" applyFill="1" applyBorder="1" applyAlignment="1">
      <alignment horizontal="center" vertical="center"/>
    </xf>
    <xf numFmtId="0" fontId="7" fillId="0" borderId="3" xfId="2" applyFont="1" applyBorder="1" applyAlignment="1">
      <alignment wrapText="1"/>
    </xf>
    <xf numFmtId="0" fontId="14" fillId="0" borderId="0" xfId="0" applyFont="1"/>
    <xf numFmtId="0" fontId="15" fillId="0" borderId="0" xfId="2" applyFont="1" applyAlignment="1">
      <alignment horizontal="centerContinuous"/>
    </xf>
    <xf numFmtId="0" fontId="12" fillId="0" borderId="0" xfId="2" applyFont="1" applyAlignment="1">
      <alignment horizontal="centerContinuous"/>
    </xf>
    <xf numFmtId="0" fontId="12" fillId="0" borderId="0" xfId="2" applyFont="1" applyAlignment="1">
      <alignment horizontal="right"/>
    </xf>
    <xf numFmtId="0" fontId="14" fillId="0" borderId="0" xfId="2" applyFont="1" applyAlignment="1">
      <alignment horizontal="centerContinuous"/>
    </xf>
    <xf numFmtId="0" fontId="10" fillId="2" borderId="19" xfId="2" applyFont="1" applyFill="1" applyBorder="1" applyAlignment="1">
      <alignment horizontal="center" vertical="center"/>
    </xf>
    <xf numFmtId="0" fontId="12" fillId="0" borderId="4" xfId="0" applyFont="1" applyBorder="1"/>
    <xf numFmtId="0" fontId="10" fillId="0" borderId="0" xfId="2" applyFont="1" applyBorder="1"/>
    <xf numFmtId="187" fontId="10" fillId="0" borderId="4" xfId="2" applyNumberFormat="1" applyFont="1" applyFill="1" applyBorder="1" applyAlignment="1">
      <alignment horizontal="center"/>
    </xf>
    <xf numFmtId="3" fontId="10" fillId="0" borderId="4" xfId="2" applyNumberFormat="1" applyFont="1" applyBorder="1" applyAlignment="1">
      <alignment horizontal="right"/>
    </xf>
    <xf numFmtId="3" fontId="10" fillId="0" borderId="5" xfId="2" applyNumberFormat="1" applyFont="1" applyBorder="1" applyAlignment="1">
      <alignment horizontal="center"/>
    </xf>
    <xf numFmtId="0" fontId="16" fillId="0" borderId="0" xfId="2" applyFont="1" applyBorder="1"/>
    <xf numFmtId="187" fontId="16" fillId="0" borderId="4" xfId="2" applyNumberFormat="1" applyFont="1" applyFill="1" applyBorder="1" applyAlignment="1">
      <alignment horizontal="center"/>
    </xf>
    <xf numFmtId="3" fontId="17" fillId="0" borderId="4" xfId="2" applyNumberFormat="1" applyFont="1" applyFill="1" applyBorder="1" applyAlignment="1"/>
    <xf numFmtId="3" fontId="15" fillId="0" borderId="5" xfId="2" applyNumberFormat="1" applyFont="1" applyBorder="1" applyAlignment="1"/>
    <xf numFmtId="189" fontId="16" fillId="0" borderId="4" xfId="1" applyNumberFormat="1" applyFont="1" applyFill="1" applyBorder="1" applyAlignment="1">
      <alignment horizontal="center"/>
    </xf>
    <xf numFmtId="3" fontId="16" fillId="0" borderId="4" xfId="2" applyNumberFormat="1" applyFont="1" applyFill="1" applyBorder="1" applyAlignment="1"/>
    <xf numFmtId="3" fontId="14" fillId="0" borderId="0" xfId="0" applyNumberFormat="1" applyFont="1"/>
    <xf numFmtId="187" fontId="12" fillId="0" borderId="4" xfId="2" applyNumberFormat="1" applyFont="1" applyBorder="1" applyAlignment="1">
      <alignment horizontal="center"/>
    </xf>
    <xf numFmtId="187" fontId="10" fillId="0" borderId="4" xfId="2" applyNumberFormat="1" applyFont="1" applyBorder="1" applyAlignment="1">
      <alignment horizontal="center"/>
    </xf>
    <xf numFmtId="3" fontId="10" fillId="4" borderId="19" xfId="2" applyNumberFormat="1" applyFont="1" applyFill="1" applyBorder="1" applyAlignment="1">
      <alignment vertical="center"/>
    </xf>
    <xf numFmtId="3" fontId="10" fillId="4" borderId="21" xfId="2" applyNumberFormat="1" applyFont="1" applyFill="1" applyBorder="1" applyAlignment="1">
      <alignment vertical="center"/>
    </xf>
    <xf numFmtId="3" fontId="7" fillId="0" borderId="0" xfId="2" applyNumberFormat="1" applyFont="1" applyFill="1" applyBorder="1" applyAlignment="1">
      <alignment horizontal="center"/>
    </xf>
    <xf numFmtId="0" fontId="18" fillId="0" borderId="0" xfId="0" applyFont="1"/>
    <xf numFmtId="43" fontId="10" fillId="0" borderId="0" xfId="1" applyFont="1"/>
    <xf numFmtId="3" fontId="10" fillId="0" borderId="0" xfId="2" applyNumberFormat="1" applyFont="1" applyFill="1" applyBorder="1" applyAlignment="1">
      <alignment horizontal="right"/>
    </xf>
    <xf numFmtId="0" fontId="19" fillId="0" borderId="0" xfId="0" applyFont="1"/>
    <xf numFmtId="0" fontId="20" fillId="0" borderId="0" xfId="0" applyFont="1" applyAlignment="1"/>
    <xf numFmtId="0" fontId="3" fillId="0" borderId="0" xfId="0" applyFont="1" applyAlignment="1"/>
    <xf numFmtId="43" fontId="12" fillId="0" borderId="0" xfId="1" applyFont="1"/>
    <xf numFmtId="3" fontId="10" fillId="0" borderId="0" xfId="2" applyNumberFormat="1" applyFont="1" applyFill="1" applyBorder="1" applyAlignment="1">
      <alignment horizontal="right" vertical="center"/>
    </xf>
    <xf numFmtId="3" fontId="7" fillId="0" borderId="0" xfId="2" applyNumberFormat="1" applyFont="1" applyFill="1" applyBorder="1" applyAlignment="1">
      <alignment horizontal="center" vertical="center"/>
    </xf>
    <xf numFmtId="43" fontId="14" fillId="0" borderId="0" xfId="1" applyFont="1"/>
    <xf numFmtId="43" fontId="18" fillId="0" borderId="0" xfId="1" applyFont="1" applyAlignment="1">
      <alignment horizontal="right"/>
    </xf>
    <xf numFmtId="43" fontId="18" fillId="0" borderId="0" xfId="1" applyFont="1"/>
    <xf numFmtId="43" fontId="12" fillId="0" borderId="0" xfId="1" applyFont="1" applyAlignment="1">
      <alignment horizontal="right"/>
    </xf>
    <xf numFmtId="43" fontId="14" fillId="0" borderId="0" xfId="1" applyFont="1" applyAlignment="1">
      <alignment horizontal="right"/>
    </xf>
    <xf numFmtId="0" fontId="13" fillId="0" borderId="0" xfId="0" applyFont="1"/>
    <xf numFmtId="43" fontId="13" fillId="0" borderId="0" xfId="1" applyFont="1"/>
    <xf numFmtId="43" fontId="13" fillId="0" borderId="0" xfId="1" applyFont="1" applyAlignment="1">
      <alignment horizontal="right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90" fontId="10" fillId="0" borderId="1" xfId="1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21" fillId="0" borderId="14" xfId="0" applyFont="1" applyFill="1" applyBorder="1" applyAlignment="1">
      <alignment horizontal="center" wrapText="1"/>
    </xf>
    <xf numFmtId="0" fontId="10" fillId="0" borderId="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2" fillId="0" borderId="9" xfId="0" applyFont="1" applyBorder="1"/>
    <xf numFmtId="0" fontId="12" fillId="0" borderId="10" xfId="0" applyFont="1" applyBorder="1" applyAlignment="1">
      <alignment horizontal="left"/>
    </xf>
    <xf numFmtId="189" fontId="12" fillId="0" borderId="23" xfId="1" applyNumberFormat="1" applyFont="1" applyFill="1" applyBorder="1"/>
    <xf numFmtId="189" fontId="12" fillId="0" borderId="23" xfId="0" applyNumberFormat="1" applyFont="1" applyFill="1" applyBorder="1"/>
    <xf numFmtId="189" fontId="12" fillId="0" borderId="23" xfId="1" applyNumberFormat="1" applyFont="1" applyFill="1" applyBorder="1" applyAlignment="1">
      <alignment vertical="center"/>
    </xf>
    <xf numFmtId="189" fontId="12" fillId="0" borderId="24" xfId="1" applyNumberFormat="1" applyFont="1" applyFill="1" applyBorder="1" applyAlignment="1">
      <alignment vertical="center"/>
    </xf>
    <xf numFmtId="189" fontId="12" fillId="0" borderId="25" xfId="1" applyNumberFormat="1" applyFont="1" applyFill="1" applyBorder="1" applyAlignment="1">
      <alignment vertical="center"/>
    </xf>
    <xf numFmtId="0" fontId="12" fillId="0" borderId="26" xfId="0" applyFont="1" applyBorder="1"/>
    <xf numFmtId="0" fontId="12" fillId="0" borderId="27" xfId="0" applyFont="1" applyBorder="1" applyAlignment="1">
      <alignment horizontal="left"/>
    </xf>
    <xf numFmtId="189" fontId="12" fillId="0" borderId="28" xfId="1" applyNumberFormat="1" applyFont="1" applyFill="1" applyBorder="1"/>
    <xf numFmtId="189" fontId="12" fillId="0" borderId="28" xfId="1" applyNumberFormat="1" applyFont="1" applyFill="1" applyBorder="1" applyAlignment="1">
      <alignment vertical="center"/>
    </xf>
    <xf numFmtId="189" fontId="12" fillId="0" borderId="28" xfId="0" applyNumberFormat="1" applyFont="1" applyFill="1" applyBorder="1"/>
    <xf numFmtId="189" fontId="12" fillId="0" borderId="26" xfId="0" applyNumberFormat="1" applyFont="1" applyFill="1" applyBorder="1"/>
    <xf numFmtId="189" fontId="12" fillId="0" borderId="27" xfId="0" applyNumberFormat="1" applyFont="1" applyFill="1" applyBorder="1"/>
    <xf numFmtId="189" fontId="12" fillId="0" borderId="27" xfId="1" applyNumberFormat="1" applyFont="1" applyFill="1" applyBorder="1"/>
    <xf numFmtId="0" fontId="12" fillId="0" borderId="14" xfId="0" applyFont="1" applyBorder="1"/>
    <xf numFmtId="189" fontId="12" fillId="0" borderId="29" xfId="1" applyNumberFormat="1" applyFont="1" applyFill="1" applyBorder="1"/>
    <xf numFmtId="189" fontId="12" fillId="0" borderId="29" xfId="0" applyNumberFormat="1" applyFont="1" applyFill="1" applyBorder="1"/>
    <xf numFmtId="189" fontId="12" fillId="0" borderId="30" xfId="0" applyNumberFormat="1" applyFont="1" applyFill="1" applyBorder="1"/>
    <xf numFmtId="189" fontId="12" fillId="0" borderId="31" xfId="0" applyNumberFormat="1" applyFont="1" applyFill="1" applyBorder="1"/>
    <xf numFmtId="189" fontId="12" fillId="0" borderId="11" xfId="1" applyNumberFormat="1" applyFont="1" applyBorder="1"/>
    <xf numFmtId="189" fontId="12" fillId="0" borderId="11" xfId="0" applyNumberFormat="1" applyFont="1" applyBorder="1"/>
    <xf numFmtId="189" fontId="12" fillId="0" borderId="32" xfId="0" applyNumberFormat="1" applyFont="1" applyBorder="1"/>
    <xf numFmtId="189" fontId="7" fillId="0" borderId="0" xfId="3" applyNumberFormat="1" applyFont="1" applyFill="1" applyBorder="1" applyAlignment="1">
      <alignment vertical="center"/>
    </xf>
    <xf numFmtId="0" fontId="10" fillId="0" borderId="1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0" fillId="0" borderId="6" xfId="0" applyFont="1" applyBorder="1" applyAlignment="1">
      <alignment horizontal="center" vertical="center"/>
    </xf>
    <xf numFmtId="190" fontId="10" fillId="0" borderId="19" xfId="1" applyNumberFormat="1" applyFont="1" applyFill="1" applyBorder="1" applyAlignment="1">
      <alignment horizontal="center" vertical="center"/>
    </xf>
    <xf numFmtId="190" fontId="10" fillId="0" borderId="21" xfId="1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187" fontId="5" fillId="3" borderId="12" xfId="0" applyNumberFormat="1" applyFont="1" applyFill="1" applyBorder="1" applyAlignment="1">
      <alignment horizontal="center"/>
    </xf>
    <xf numFmtId="187" fontId="5" fillId="3" borderId="13" xfId="0" applyNumberFormat="1" applyFont="1" applyFill="1" applyBorder="1" applyAlignment="1">
      <alignment horizontal="center"/>
    </xf>
    <xf numFmtId="0" fontId="4" fillId="0" borderId="0" xfId="2" applyFont="1" applyAlignment="1">
      <alignment horizontal="center"/>
    </xf>
    <xf numFmtId="0" fontId="5" fillId="0" borderId="15" xfId="2" applyFont="1" applyBorder="1" applyAlignment="1">
      <alignment horizontal="center"/>
    </xf>
    <xf numFmtId="0" fontId="5" fillId="2" borderId="1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17" fontId="4" fillId="2" borderId="9" xfId="2" applyNumberFormat="1" applyFont="1" applyFill="1" applyBorder="1" applyAlignment="1">
      <alignment horizontal="center" vertical="center"/>
    </xf>
    <xf numFmtId="17" fontId="4" fillId="2" borderId="2" xfId="2" applyNumberFormat="1" applyFont="1" applyFill="1" applyBorder="1" applyAlignment="1">
      <alignment horizontal="center" vertical="center"/>
    </xf>
    <xf numFmtId="17" fontId="4" fillId="2" borderId="10" xfId="2" applyNumberFormat="1" applyFont="1" applyFill="1" applyBorder="1" applyAlignment="1">
      <alignment horizontal="center" vertical="center"/>
    </xf>
    <xf numFmtId="17" fontId="4" fillId="2" borderId="14" xfId="2" applyNumberFormat="1" applyFont="1" applyFill="1" applyBorder="1" applyAlignment="1">
      <alignment horizontal="center" vertical="center"/>
    </xf>
    <xf numFmtId="17" fontId="4" fillId="2" borderId="15" xfId="2" applyNumberFormat="1" applyFont="1" applyFill="1" applyBorder="1" applyAlignment="1">
      <alignment horizontal="center" vertical="center"/>
    </xf>
    <xf numFmtId="17" fontId="4" fillId="2" borderId="16" xfId="2" applyNumberFormat="1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10" fillId="4" borderId="19" xfId="2" applyFont="1" applyFill="1" applyBorder="1" applyAlignment="1">
      <alignment horizontal="center" vertical="center"/>
    </xf>
    <xf numFmtId="0" fontId="10" fillId="4" borderId="20" xfId="2" applyFont="1" applyFill="1" applyBorder="1" applyAlignment="1">
      <alignment horizontal="center" vertical="center"/>
    </xf>
    <xf numFmtId="187" fontId="10" fillId="4" borderId="19" xfId="2" applyNumberFormat="1" applyFont="1" applyFill="1" applyBorder="1" applyAlignment="1">
      <alignment horizontal="center" vertical="center"/>
    </xf>
    <xf numFmtId="187" fontId="10" fillId="4" borderId="21" xfId="2" applyNumberFormat="1" applyFont="1" applyFill="1" applyBorder="1" applyAlignment="1">
      <alignment horizontal="center" vertical="center"/>
    </xf>
    <xf numFmtId="17" fontId="10" fillId="2" borderId="19" xfId="2" applyNumberFormat="1" applyFont="1" applyFill="1" applyBorder="1" applyAlignment="1">
      <alignment horizontal="center"/>
    </xf>
    <xf numFmtId="17" fontId="10" fillId="2" borderId="21" xfId="2" applyNumberFormat="1" applyFont="1" applyFill="1" applyBorder="1" applyAlignment="1">
      <alignment horizontal="center"/>
    </xf>
    <xf numFmtId="0" fontId="7" fillId="0" borderId="0" xfId="2" applyFont="1" applyAlignment="1">
      <alignment horizontal="center"/>
    </xf>
    <xf numFmtId="0" fontId="10" fillId="2" borderId="9" xfId="2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/>
    </xf>
    <xf numFmtId="0" fontId="10" fillId="2" borderId="14" xfId="2" applyFont="1" applyFill="1" applyBorder="1" applyAlignment="1">
      <alignment horizontal="center" vertical="center"/>
    </xf>
    <xf numFmtId="0" fontId="10" fillId="2" borderId="15" xfId="2" applyFont="1" applyFill="1" applyBorder="1" applyAlignment="1">
      <alignment horizontal="center" vertical="center"/>
    </xf>
    <xf numFmtId="17" fontId="10" fillId="2" borderId="20" xfId="2" applyNumberFormat="1" applyFont="1" applyFill="1" applyBorder="1" applyAlignment="1">
      <alignment horizontal="center"/>
    </xf>
    <xf numFmtId="0" fontId="10" fillId="2" borderId="19" xfId="2" applyFont="1" applyFill="1" applyBorder="1" applyAlignment="1">
      <alignment horizontal="center" vertical="center"/>
    </xf>
    <xf numFmtId="0" fontId="10" fillId="2" borderId="21" xfId="2" applyFont="1" applyFill="1" applyBorder="1" applyAlignment="1">
      <alignment horizontal="center" vertical="center"/>
    </xf>
  </cellXfs>
  <cellStyles count="4">
    <cellStyle name="เครื่องหมายจุลภาค" xfId="1" builtinId="3"/>
    <cellStyle name="เครื่องหมายจุลภาค 2" xfId="3"/>
    <cellStyle name="ปกติ" xfId="0" builtinId="0"/>
    <cellStyle name="ปกติ_Sheet1" xfId="2"/>
  </cellStyles>
  <dxfs count="0"/>
  <tableStyles count="0" defaultTableStyle="TableStyleMedium9" defaultPivotStyle="PivotStyleLight16"/>
  <colors>
    <mruColors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W20"/>
  <sheetViews>
    <sheetView tabSelected="1" view="pageBreakPreview" zoomScale="60" workbookViewId="0">
      <pane xSplit="2" ySplit="4" topLeftCell="C5" activePane="bottomRight" state="frozenSplit"/>
      <selection pane="topRight" activeCell="C1" sqref="C1"/>
      <selection pane="bottomLeft" activeCell="A4" sqref="A4"/>
      <selection pane="bottomRight" activeCell="E2" sqref="E1:F1048576"/>
    </sheetView>
  </sheetViews>
  <sheetFormatPr defaultRowHeight="21"/>
  <cols>
    <col min="1" max="1" width="8.875" style="24" customWidth="1"/>
    <col min="2" max="2" width="4" style="24" customWidth="1"/>
    <col min="3" max="3" width="12.5" style="24" customWidth="1"/>
    <col min="4" max="4" width="12.125" style="24" customWidth="1"/>
    <col min="5" max="6" width="10.375" style="24" hidden="1" customWidth="1"/>
    <col min="7" max="7" width="12.5" style="24" customWidth="1"/>
    <col min="8" max="8" width="10.375" style="24" customWidth="1"/>
    <col min="9" max="9" width="10.125" style="24" customWidth="1"/>
    <col min="10" max="10" width="11.125" style="24" customWidth="1"/>
    <col min="11" max="11" width="15.25" style="24" customWidth="1"/>
    <col min="12" max="13" width="15.125" style="24" customWidth="1"/>
    <col min="14" max="14" width="16" style="24" customWidth="1"/>
    <col min="15" max="16" width="14.375" style="24" customWidth="1"/>
    <col min="17" max="17" width="15.25" style="24" customWidth="1"/>
    <col min="18" max="20" width="15.875" style="24" customWidth="1"/>
    <col min="21" max="21" width="14.375" style="24" customWidth="1"/>
    <col min="22" max="22" width="16.25" style="24" customWidth="1"/>
    <col min="23" max="24" width="17.125" style="24" customWidth="1"/>
    <col min="25" max="16384" width="9" style="24"/>
  </cols>
  <sheetData>
    <row r="1" spans="1:23" ht="23.25">
      <c r="A1" s="106" t="s">
        <v>40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</row>
    <row r="2" spans="1:23" ht="19.5" customHeight="1"/>
    <row r="3" spans="1:23" s="74" customFormat="1" ht="22.5" customHeight="1">
      <c r="A3" s="107" t="s">
        <v>41</v>
      </c>
      <c r="B3" s="107"/>
      <c r="C3" s="107" t="s">
        <v>42</v>
      </c>
      <c r="D3" s="107"/>
      <c r="E3" s="108" t="s">
        <v>43</v>
      </c>
      <c r="F3" s="109"/>
      <c r="G3" s="73" t="s">
        <v>44</v>
      </c>
      <c r="H3" s="73" t="s">
        <v>45</v>
      </c>
      <c r="I3" s="110" t="s">
        <v>46</v>
      </c>
      <c r="J3" s="110"/>
      <c r="K3" s="111" t="s">
        <v>47</v>
      </c>
      <c r="L3" s="112"/>
      <c r="M3" s="113"/>
      <c r="N3" s="107" t="s">
        <v>48</v>
      </c>
      <c r="O3" s="107"/>
      <c r="P3" s="107"/>
      <c r="Q3" s="107"/>
      <c r="R3" s="107" t="s">
        <v>49</v>
      </c>
      <c r="S3" s="107"/>
      <c r="T3" s="107"/>
      <c r="U3" s="114" t="s">
        <v>50</v>
      </c>
      <c r="V3" s="107" t="s">
        <v>51</v>
      </c>
    </row>
    <row r="4" spans="1:23" s="74" customFormat="1" ht="79.5" customHeight="1">
      <c r="A4" s="107"/>
      <c r="B4" s="107"/>
      <c r="C4" s="75" t="s">
        <v>52</v>
      </c>
      <c r="D4" s="75" t="s">
        <v>21</v>
      </c>
      <c r="E4" s="76" t="s">
        <v>53</v>
      </c>
      <c r="F4" s="76" t="s">
        <v>54</v>
      </c>
      <c r="G4" s="75" t="s">
        <v>21</v>
      </c>
      <c r="H4" s="75" t="s">
        <v>21</v>
      </c>
      <c r="I4" s="77" t="s">
        <v>55</v>
      </c>
      <c r="J4" s="77" t="s">
        <v>56</v>
      </c>
      <c r="K4" s="73" t="s">
        <v>57</v>
      </c>
      <c r="L4" s="73" t="s">
        <v>58</v>
      </c>
      <c r="M4" s="73" t="s">
        <v>2</v>
      </c>
      <c r="N4" s="78" t="s">
        <v>59</v>
      </c>
      <c r="O4" s="78" t="s">
        <v>60</v>
      </c>
      <c r="P4" s="78" t="s">
        <v>61</v>
      </c>
      <c r="Q4" s="79" t="s">
        <v>2</v>
      </c>
      <c r="R4" s="80" t="s">
        <v>62</v>
      </c>
      <c r="S4" s="80" t="s">
        <v>63</v>
      </c>
      <c r="T4" s="80" t="s">
        <v>2</v>
      </c>
      <c r="U4" s="115"/>
      <c r="V4" s="107"/>
    </row>
    <row r="5" spans="1:23" ht="26.25" customHeight="1">
      <c r="A5" s="81" t="s">
        <v>64</v>
      </c>
      <c r="B5" s="82">
        <v>60</v>
      </c>
      <c r="C5" s="83">
        <v>964677</v>
      </c>
      <c r="D5" s="83">
        <v>963449</v>
      </c>
      <c r="E5" s="83">
        <v>358698</v>
      </c>
      <c r="F5" s="83">
        <v>357364</v>
      </c>
      <c r="G5" s="83">
        <v>931626</v>
      </c>
      <c r="H5" s="83">
        <v>31823</v>
      </c>
      <c r="I5" s="83">
        <v>17466</v>
      </c>
      <c r="J5" s="83">
        <v>357364</v>
      </c>
      <c r="K5" s="84">
        <v>38346832</v>
      </c>
      <c r="L5" s="84">
        <v>2920367357</v>
      </c>
      <c r="M5" s="84">
        <f>K5+L5</f>
        <v>2958714189</v>
      </c>
      <c r="N5" s="85">
        <v>2281985577</v>
      </c>
      <c r="O5" s="85">
        <v>221387277.57000002</v>
      </c>
      <c r="P5" s="86">
        <v>6749186.4329999983</v>
      </c>
      <c r="Q5" s="84">
        <f>N5+O5+P5</f>
        <v>2510122041.0030003</v>
      </c>
      <c r="R5" s="87">
        <v>1385012461</v>
      </c>
      <c r="S5" s="85">
        <v>527159398</v>
      </c>
      <c r="T5" s="84">
        <f>R5+S5</f>
        <v>1912171859</v>
      </c>
      <c r="U5" s="84">
        <v>363728294</v>
      </c>
      <c r="V5" s="83">
        <f>M5+Q5+T5+U5</f>
        <v>7744736383.0030003</v>
      </c>
      <c r="W5" s="29"/>
    </row>
    <row r="6" spans="1:23" ht="26.25" customHeight="1">
      <c r="A6" s="88" t="s">
        <v>65</v>
      </c>
      <c r="B6" s="89">
        <v>60</v>
      </c>
      <c r="C6" s="90">
        <v>1154016</v>
      </c>
      <c r="D6" s="90">
        <v>1155187</v>
      </c>
      <c r="E6" s="90">
        <v>471518</v>
      </c>
      <c r="F6" s="90">
        <v>471369</v>
      </c>
      <c r="G6" s="90">
        <v>1120063</v>
      </c>
      <c r="H6" s="90">
        <v>35124</v>
      </c>
      <c r="I6" s="90">
        <v>17020</v>
      </c>
      <c r="J6" s="90">
        <v>471369</v>
      </c>
      <c r="K6" s="91">
        <v>45078462</v>
      </c>
      <c r="L6" s="91">
        <v>3400264676</v>
      </c>
      <c r="M6" s="92">
        <f t="shared" ref="M6:M17" si="0">K6+L6</f>
        <v>3445343138</v>
      </c>
      <c r="N6" s="92">
        <v>2582661343</v>
      </c>
      <c r="O6" s="92">
        <v>250650101.20000005</v>
      </c>
      <c r="P6" s="93">
        <v>7623541.8000000017</v>
      </c>
      <c r="Q6" s="92">
        <f t="shared" ref="Q6:Q16" si="1">N6+O6+P6</f>
        <v>2840934986</v>
      </c>
      <c r="R6" s="94">
        <v>1667487258</v>
      </c>
      <c r="S6" s="92">
        <v>649349924</v>
      </c>
      <c r="T6" s="92">
        <f t="shared" ref="T6:T17" si="2">R6+S6</f>
        <v>2316837182</v>
      </c>
      <c r="U6" s="92">
        <v>430556776</v>
      </c>
      <c r="V6" s="90">
        <f t="shared" ref="V6:V16" si="3">M6+Q6+T6+U6</f>
        <v>9033672082</v>
      </c>
      <c r="W6" s="29"/>
    </row>
    <row r="7" spans="1:23" ht="26.25" customHeight="1">
      <c r="A7" s="88" t="s">
        <v>66</v>
      </c>
      <c r="B7" s="89">
        <v>60</v>
      </c>
      <c r="C7" s="90">
        <v>967633</v>
      </c>
      <c r="D7" s="90">
        <v>965786</v>
      </c>
      <c r="E7" s="90">
        <v>310596</v>
      </c>
      <c r="F7" s="90">
        <v>310501</v>
      </c>
      <c r="G7" s="90">
        <v>936109</v>
      </c>
      <c r="H7" s="90">
        <v>29677</v>
      </c>
      <c r="I7" s="90">
        <v>12959</v>
      </c>
      <c r="J7" s="90">
        <v>310501</v>
      </c>
      <c r="K7" s="91">
        <v>42469931</v>
      </c>
      <c r="L7" s="91">
        <v>4342084677</v>
      </c>
      <c r="M7" s="92">
        <f t="shared" si="0"/>
        <v>4384554608</v>
      </c>
      <c r="N7" s="92">
        <v>3892293609</v>
      </c>
      <c r="O7" s="92">
        <v>377531901.46999991</v>
      </c>
      <c r="P7" s="93">
        <v>11672344.530000001</v>
      </c>
      <c r="Q7" s="92">
        <f t="shared" si="1"/>
        <v>4281497855</v>
      </c>
      <c r="R7" s="94">
        <v>1704263348</v>
      </c>
      <c r="S7" s="92">
        <v>1044036851</v>
      </c>
      <c r="T7" s="92">
        <f t="shared" si="2"/>
        <v>2748300199</v>
      </c>
      <c r="U7" s="91">
        <v>506240042</v>
      </c>
      <c r="V7" s="90">
        <f t="shared" si="3"/>
        <v>11920592704</v>
      </c>
      <c r="W7" s="29"/>
    </row>
    <row r="8" spans="1:23" ht="26.25" customHeight="1">
      <c r="A8" s="88" t="s">
        <v>67</v>
      </c>
      <c r="B8" s="89">
        <v>61</v>
      </c>
      <c r="C8" s="90">
        <v>1014146</v>
      </c>
      <c r="D8" s="90">
        <v>1003707</v>
      </c>
      <c r="E8" s="90">
        <v>361003</v>
      </c>
      <c r="F8" s="90">
        <v>360583</v>
      </c>
      <c r="G8" s="90">
        <v>969946</v>
      </c>
      <c r="H8" s="90">
        <v>33761</v>
      </c>
      <c r="I8" s="90">
        <v>16547</v>
      </c>
      <c r="J8" s="90">
        <v>360583</v>
      </c>
      <c r="K8" s="92">
        <v>39468838</v>
      </c>
      <c r="L8" s="92">
        <v>2732807139</v>
      </c>
      <c r="M8" s="92">
        <f t="shared" si="0"/>
        <v>2772275977</v>
      </c>
      <c r="N8" s="92">
        <v>1794748814.27</v>
      </c>
      <c r="O8" s="92">
        <v>169255841.66999993</v>
      </c>
      <c r="P8" s="93">
        <v>10220719.059999997</v>
      </c>
      <c r="Q8" s="92">
        <f t="shared" si="1"/>
        <v>1974225374.9999998</v>
      </c>
      <c r="R8" s="94">
        <v>1490982978</v>
      </c>
      <c r="S8" s="92">
        <v>418241157</v>
      </c>
      <c r="T8" s="92">
        <f t="shared" si="2"/>
        <v>1909224135</v>
      </c>
      <c r="U8" s="92">
        <v>400483723.00300002</v>
      </c>
      <c r="V8" s="90">
        <f t="shared" si="3"/>
        <v>7056209210.0030003</v>
      </c>
      <c r="W8" s="29"/>
    </row>
    <row r="9" spans="1:23" ht="26.25" customHeight="1">
      <c r="A9" s="88" t="s">
        <v>68</v>
      </c>
      <c r="B9" s="89">
        <v>61</v>
      </c>
      <c r="C9" s="90">
        <v>1071534</v>
      </c>
      <c r="D9" s="90">
        <v>1064601</v>
      </c>
      <c r="E9" s="90">
        <v>415714</v>
      </c>
      <c r="F9" s="90">
        <v>415542</v>
      </c>
      <c r="G9" s="90">
        <v>1031793</v>
      </c>
      <c r="H9" s="90">
        <v>32808</v>
      </c>
      <c r="I9" s="90">
        <v>16562</v>
      </c>
      <c r="J9" s="90">
        <v>415542</v>
      </c>
      <c r="K9" s="92">
        <v>41439880</v>
      </c>
      <c r="L9" s="92">
        <v>2716751479</v>
      </c>
      <c r="M9" s="92">
        <f t="shared" si="0"/>
        <v>2758191359</v>
      </c>
      <c r="N9" s="92">
        <v>1915977726.8</v>
      </c>
      <c r="O9" s="92">
        <v>185951398.61999997</v>
      </c>
      <c r="P9" s="93">
        <v>5667789.5800000019</v>
      </c>
      <c r="Q9" s="92">
        <f t="shared" si="1"/>
        <v>2107596914.9999998</v>
      </c>
      <c r="R9" s="95">
        <v>1538181980</v>
      </c>
      <c r="S9" s="92">
        <v>446542137</v>
      </c>
      <c r="T9" s="92">
        <f t="shared" si="2"/>
        <v>1984724117</v>
      </c>
      <c r="U9" s="92">
        <v>417541382</v>
      </c>
      <c r="V9" s="90">
        <f t="shared" si="3"/>
        <v>7268053773</v>
      </c>
      <c r="W9" s="29"/>
    </row>
    <row r="10" spans="1:23" ht="26.25" customHeight="1">
      <c r="A10" s="88" t="s">
        <v>69</v>
      </c>
      <c r="B10" s="89">
        <v>61</v>
      </c>
      <c r="C10" s="90">
        <v>1122970</v>
      </c>
      <c r="D10" s="90">
        <v>1117257</v>
      </c>
      <c r="E10" s="90">
        <v>345085</v>
      </c>
      <c r="F10" s="90">
        <v>345054</v>
      </c>
      <c r="G10" s="90">
        <v>1082505</v>
      </c>
      <c r="H10" s="90">
        <v>34752</v>
      </c>
      <c r="I10" s="90">
        <v>18996</v>
      </c>
      <c r="J10" s="90">
        <v>345054</v>
      </c>
      <c r="K10" s="92">
        <v>48210936</v>
      </c>
      <c r="L10" s="92">
        <v>3805642659</v>
      </c>
      <c r="M10" s="92">
        <f t="shared" si="0"/>
        <v>3853853595</v>
      </c>
      <c r="N10" s="92">
        <v>3105609244</v>
      </c>
      <c r="O10" s="92">
        <v>301403767.28000009</v>
      </c>
      <c r="P10" s="93">
        <v>9192418.7200000044</v>
      </c>
      <c r="Q10" s="92">
        <f t="shared" si="1"/>
        <v>3416205430</v>
      </c>
      <c r="R10" s="94">
        <v>1917472745</v>
      </c>
      <c r="S10" s="92">
        <v>761792531</v>
      </c>
      <c r="T10" s="92">
        <f t="shared" si="2"/>
        <v>2679265276</v>
      </c>
      <c r="U10" s="92">
        <v>451201747</v>
      </c>
      <c r="V10" s="90">
        <f t="shared" si="3"/>
        <v>10400526048</v>
      </c>
      <c r="W10" s="29"/>
    </row>
    <row r="11" spans="1:23" ht="26.25" customHeight="1">
      <c r="A11" s="88" t="s">
        <v>70</v>
      </c>
      <c r="B11" s="89">
        <v>61</v>
      </c>
      <c r="C11" s="90">
        <v>1069961</v>
      </c>
      <c r="D11" s="90">
        <v>1057256</v>
      </c>
      <c r="E11" s="90">
        <v>462798</v>
      </c>
      <c r="F11" s="90">
        <v>461996</v>
      </c>
      <c r="G11" s="90">
        <v>1027897</v>
      </c>
      <c r="H11" s="90">
        <v>29359</v>
      </c>
      <c r="I11" s="90">
        <v>16658</v>
      </c>
      <c r="J11" s="90">
        <v>461996</v>
      </c>
      <c r="K11" s="92">
        <v>37013777</v>
      </c>
      <c r="L11" s="92">
        <v>2789727114</v>
      </c>
      <c r="M11" s="92">
        <f t="shared" si="0"/>
        <v>2826740891</v>
      </c>
      <c r="N11" s="92">
        <v>2178723152</v>
      </c>
      <c r="O11" s="92">
        <v>211327521.09000009</v>
      </c>
      <c r="P11" s="93">
        <v>6553347.9100000039</v>
      </c>
      <c r="Q11" s="92">
        <f t="shared" si="1"/>
        <v>2396604021</v>
      </c>
      <c r="R11" s="94">
        <v>1508411184</v>
      </c>
      <c r="S11" s="92">
        <v>531575012</v>
      </c>
      <c r="T11" s="92">
        <f t="shared" si="2"/>
        <v>2039986196</v>
      </c>
      <c r="U11" s="92">
        <v>402828676</v>
      </c>
      <c r="V11" s="90">
        <f t="shared" si="3"/>
        <v>7666159784</v>
      </c>
      <c r="W11" s="29"/>
    </row>
    <row r="12" spans="1:23" ht="26.25" customHeight="1">
      <c r="A12" s="88" t="s">
        <v>71</v>
      </c>
      <c r="B12" s="89">
        <v>61</v>
      </c>
      <c r="C12" s="91">
        <v>1248866</v>
      </c>
      <c r="D12" s="91">
        <v>1246973</v>
      </c>
      <c r="E12" s="91">
        <v>474582</v>
      </c>
      <c r="F12" s="91">
        <v>474849</v>
      </c>
      <c r="G12" s="91">
        <v>1206774</v>
      </c>
      <c r="H12" s="91">
        <v>40199</v>
      </c>
      <c r="I12" s="91">
        <v>20510</v>
      </c>
      <c r="J12" s="91">
        <v>474849</v>
      </c>
      <c r="K12" s="92">
        <v>53182174</v>
      </c>
      <c r="L12" s="92">
        <v>3296440584</v>
      </c>
      <c r="M12" s="92">
        <f t="shared" si="0"/>
        <v>3349622758</v>
      </c>
      <c r="N12" s="92">
        <v>2456405600</v>
      </c>
      <c r="O12" s="92">
        <v>238178662.14999989</v>
      </c>
      <c r="P12" s="93">
        <v>7463583.8500000015</v>
      </c>
      <c r="Q12" s="92">
        <f t="shared" si="1"/>
        <v>2702047846</v>
      </c>
      <c r="R12" s="94">
        <v>1768836367</v>
      </c>
      <c r="S12" s="92">
        <v>578899501</v>
      </c>
      <c r="T12" s="92">
        <f t="shared" si="2"/>
        <v>2347735868</v>
      </c>
      <c r="U12" s="92">
        <v>460343050</v>
      </c>
      <c r="V12" s="90">
        <f t="shared" si="3"/>
        <v>8859749522</v>
      </c>
      <c r="W12" s="29"/>
    </row>
    <row r="13" spans="1:23" ht="26.25" customHeight="1">
      <c r="A13" s="88" t="s">
        <v>72</v>
      </c>
      <c r="B13" s="89">
        <v>61</v>
      </c>
      <c r="C13" s="90">
        <v>1211003</v>
      </c>
      <c r="D13" s="90">
        <v>1221375</v>
      </c>
      <c r="E13" s="90">
        <v>444656</v>
      </c>
      <c r="F13" s="90">
        <v>444802</v>
      </c>
      <c r="G13" s="90">
        <v>1178090</v>
      </c>
      <c r="H13" s="90">
        <v>43285</v>
      </c>
      <c r="I13" s="90">
        <v>21369</v>
      </c>
      <c r="J13" s="90">
        <v>444802</v>
      </c>
      <c r="K13" s="92">
        <v>49954318</v>
      </c>
      <c r="L13" s="92">
        <v>4206671942</v>
      </c>
      <c r="M13" s="92">
        <f t="shared" si="0"/>
        <v>4256626260</v>
      </c>
      <c r="N13" s="92">
        <v>3496167181</v>
      </c>
      <c r="O13" s="92">
        <v>339369651.57000023</v>
      </c>
      <c r="P13" s="93">
        <v>10365739.430000002</v>
      </c>
      <c r="Q13" s="92">
        <f t="shared" si="1"/>
        <v>3845902572</v>
      </c>
      <c r="R13" s="94">
        <v>1690651037</v>
      </c>
      <c r="S13" s="92">
        <v>924134893</v>
      </c>
      <c r="T13" s="92">
        <f t="shared" si="2"/>
        <v>2614785930</v>
      </c>
      <c r="U13" s="92">
        <v>459360160</v>
      </c>
      <c r="V13" s="90">
        <f t="shared" si="3"/>
        <v>11176674922</v>
      </c>
      <c r="W13" s="29"/>
    </row>
    <row r="14" spans="1:23" ht="26.25" customHeight="1">
      <c r="A14" s="88" t="s">
        <v>73</v>
      </c>
      <c r="B14" s="89">
        <v>61</v>
      </c>
      <c r="C14" s="90">
        <v>1136823</v>
      </c>
      <c r="D14" s="90">
        <v>1140142</v>
      </c>
      <c r="E14" s="90">
        <v>475229</v>
      </c>
      <c r="F14" s="90">
        <v>475351</v>
      </c>
      <c r="G14" s="90">
        <v>1107273</v>
      </c>
      <c r="H14" s="90">
        <v>32869</v>
      </c>
      <c r="I14" s="90">
        <v>19928</v>
      </c>
      <c r="J14" s="90">
        <v>475351</v>
      </c>
      <c r="K14" s="92">
        <v>44524004</v>
      </c>
      <c r="L14" s="92">
        <v>3065837862</v>
      </c>
      <c r="M14" s="92">
        <f t="shared" si="0"/>
        <v>3110361866</v>
      </c>
      <c r="N14" s="92">
        <v>2437678101</v>
      </c>
      <c r="O14" s="92">
        <v>236509610.59</v>
      </c>
      <c r="P14" s="93">
        <v>7331289.4099999983</v>
      </c>
      <c r="Q14" s="92">
        <f t="shared" si="1"/>
        <v>2681519001</v>
      </c>
      <c r="R14" s="94">
        <v>1464845916</v>
      </c>
      <c r="S14" s="92">
        <v>608482254</v>
      </c>
      <c r="T14" s="92">
        <f t="shared" si="2"/>
        <v>2073328170</v>
      </c>
      <c r="U14" s="92">
        <v>389686024</v>
      </c>
      <c r="V14" s="90">
        <f t="shared" si="3"/>
        <v>8254895061</v>
      </c>
      <c r="W14" s="29"/>
    </row>
    <row r="15" spans="1:23" ht="26.25" customHeight="1">
      <c r="A15" s="88" t="s">
        <v>74</v>
      </c>
      <c r="B15" s="89">
        <v>61</v>
      </c>
      <c r="C15" s="90">
        <v>1272159</v>
      </c>
      <c r="D15" s="90">
        <v>1273378</v>
      </c>
      <c r="E15" s="90">
        <v>518369</v>
      </c>
      <c r="F15" s="90">
        <v>518159</v>
      </c>
      <c r="G15" s="90">
        <v>1236461</v>
      </c>
      <c r="H15" s="90">
        <v>36917</v>
      </c>
      <c r="I15" s="90">
        <v>20955</v>
      </c>
      <c r="J15" s="90">
        <v>518153</v>
      </c>
      <c r="K15" s="92">
        <v>50647206</v>
      </c>
      <c r="L15" s="92">
        <v>3530877055</v>
      </c>
      <c r="M15" s="92">
        <f t="shared" si="0"/>
        <v>3581524261</v>
      </c>
      <c r="N15" s="92">
        <v>2743259709</v>
      </c>
      <c r="O15" s="92">
        <v>266195562.66000003</v>
      </c>
      <c r="P15" s="93">
        <v>8132716.3430000013</v>
      </c>
      <c r="Q15" s="92">
        <f t="shared" si="1"/>
        <v>3017587988.0029998</v>
      </c>
      <c r="R15" s="94">
        <v>1965614040</v>
      </c>
      <c r="S15" s="92">
        <v>683631735</v>
      </c>
      <c r="T15" s="92">
        <f t="shared" si="2"/>
        <v>2649245775</v>
      </c>
      <c r="U15" s="92">
        <v>476312291</v>
      </c>
      <c r="V15" s="90">
        <f t="shared" si="3"/>
        <v>9724670315.0030003</v>
      </c>
      <c r="W15" s="29"/>
    </row>
    <row r="16" spans="1:23" ht="26.25" customHeight="1">
      <c r="A16" s="96" t="s">
        <v>75</v>
      </c>
      <c r="B16" s="89">
        <v>61</v>
      </c>
      <c r="C16" s="97">
        <v>1188496</v>
      </c>
      <c r="D16" s="97">
        <v>1193589</v>
      </c>
      <c r="E16" s="97">
        <v>502805</v>
      </c>
      <c r="F16" s="97">
        <v>502790</v>
      </c>
      <c r="G16" s="97">
        <v>1156803</v>
      </c>
      <c r="H16" s="97">
        <v>36786</v>
      </c>
      <c r="I16" s="97">
        <v>22697</v>
      </c>
      <c r="J16" s="97">
        <v>502786</v>
      </c>
      <c r="K16" s="98">
        <v>48250292</v>
      </c>
      <c r="L16" s="98">
        <v>3456583197</v>
      </c>
      <c r="M16" s="98">
        <f t="shared" si="0"/>
        <v>3504833489</v>
      </c>
      <c r="N16" s="98">
        <v>2819504091</v>
      </c>
      <c r="O16" s="98">
        <v>273593734.4600001</v>
      </c>
      <c r="P16" s="99">
        <v>8358159.5399999982</v>
      </c>
      <c r="Q16" s="98">
        <f t="shared" si="1"/>
        <v>3101455985</v>
      </c>
      <c r="R16" s="100">
        <v>1537595495</v>
      </c>
      <c r="S16" s="98">
        <v>733423330</v>
      </c>
      <c r="T16" s="98">
        <f t="shared" si="2"/>
        <v>2271018825</v>
      </c>
      <c r="U16" s="98">
        <v>416805701</v>
      </c>
      <c r="V16" s="97">
        <f t="shared" si="3"/>
        <v>9294114000</v>
      </c>
      <c r="W16" s="29"/>
    </row>
    <row r="17" spans="1:23" ht="25.5" customHeight="1" thickBot="1">
      <c r="A17" s="105" t="s">
        <v>2</v>
      </c>
      <c r="B17" s="105"/>
      <c r="C17" s="101">
        <f>SUM(C5:C16)</f>
        <v>13422284</v>
      </c>
      <c r="D17" s="101">
        <f t="shared" ref="D17:S17" si="4">SUM(D5:D16)</f>
        <v>13402700</v>
      </c>
      <c r="E17" s="101">
        <f t="shared" si="4"/>
        <v>5141053</v>
      </c>
      <c r="F17" s="101">
        <f t="shared" si="4"/>
        <v>5138360</v>
      </c>
      <c r="G17" s="101">
        <f t="shared" si="4"/>
        <v>12985340</v>
      </c>
      <c r="H17" s="101">
        <f t="shared" si="4"/>
        <v>417360</v>
      </c>
      <c r="I17" s="101">
        <f t="shared" si="4"/>
        <v>221667</v>
      </c>
      <c r="J17" s="101">
        <f t="shared" si="4"/>
        <v>5138350</v>
      </c>
      <c r="K17" s="102">
        <f t="shared" si="4"/>
        <v>538586650</v>
      </c>
      <c r="L17" s="102">
        <f t="shared" si="4"/>
        <v>40264055741</v>
      </c>
      <c r="M17" s="102">
        <f t="shared" si="0"/>
        <v>40802642391</v>
      </c>
      <c r="N17" s="102">
        <f t="shared" si="4"/>
        <v>31705014148.07</v>
      </c>
      <c r="O17" s="102">
        <f t="shared" si="4"/>
        <v>3071355030.3300004</v>
      </c>
      <c r="P17" s="102">
        <f t="shared" si="4"/>
        <v>99330836.605999991</v>
      </c>
      <c r="Q17" s="103">
        <f t="shared" si="4"/>
        <v>34875700015.005997</v>
      </c>
      <c r="R17" s="102">
        <f t="shared" si="4"/>
        <v>19639354809</v>
      </c>
      <c r="S17" s="102">
        <f t="shared" si="4"/>
        <v>7907268723</v>
      </c>
      <c r="T17" s="102">
        <f t="shared" si="2"/>
        <v>27546623532</v>
      </c>
      <c r="U17" s="102">
        <f t="shared" ref="U17" si="5">SUM(U5:U16)</f>
        <v>5175087866.0030003</v>
      </c>
      <c r="V17" s="101">
        <f>SUM(V5:V16)</f>
        <v>108400053804.009</v>
      </c>
      <c r="W17" s="29"/>
    </row>
    <row r="18" spans="1:23" ht="21.75" thickTop="1">
      <c r="A18" s="24" t="s">
        <v>76</v>
      </c>
      <c r="C18" s="29">
        <f>C17/12</f>
        <v>1118523.6666666667</v>
      </c>
      <c r="D18" s="29">
        <f t="shared" ref="D18:V18" si="6">D17/12</f>
        <v>1116891.6666666667</v>
      </c>
      <c r="E18" s="29">
        <f t="shared" si="6"/>
        <v>428421.08333333331</v>
      </c>
      <c r="F18" s="29">
        <f t="shared" si="6"/>
        <v>428196.66666666669</v>
      </c>
      <c r="G18" s="29">
        <f t="shared" si="6"/>
        <v>1082111.6666666667</v>
      </c>
      <c r="H18" s="29">
        <f t="shared" si="6"/>
        <v>34780</v>
      </c>
      <c r="I18" s="29">
        <f t="shared" si="6"/>
        <v>18472.25</v>
      </c>
      <c r="J18" s="29">
        <f t="shared" si="6"/>
        <v>428195.83333333331</v>
      </c>
      <c r="K18" s="29">
        <f t="shared" si="6"/>
        <v>44882220.833333336</v>
      </c>
      <c r="L18" s="29">
        <f t="shared" si="6"/>
        <v>3355337978.4166665</v>
      </c>
      <c r="M18" s="29">
        <f t="shared" si="6"/>
        <v>3400220199.25</v>
      </c>
      <c r="N18" s="29">
        <f t="shared" si="6"/>
        <v>2642084512.3391666</v>
      </c>
      <c r="O18" s="29">
        <f t="shared" si="6"/>
        <v>255946252.52750003</v>
      </c>
      <c r="P18" s="29">
        <f t="shared" si="6"/>
        <v>8277569.7171666659</v>
      </c>
      <c r="Q18" s="29">
        <f t="shared" si="6"/>
        <v>2906308334.5838332</v>
      </c>
      <c r="R18" s="29">
        <f t="shared" si="6"/>
        <v>1636612900.75</v>
      </c>
      <c r="S18" s="29">
        <f t="shared" si="6"/>
        <v>658939060.25</v>
      </c>
      <c r="T18" s="29">
        <f t="shared" si="6"/>
        <v>2295551961</v>
      </c>
      <c r="U18" s="29">
        <f t="shared" si="6"/>
        <v>431257322.16691667</v>
      </c>
      <c r="V18" s="29">
        <f t="shared" si="6"/>
        <v>9033337817.0007496</v>
      </c>
    </row>
    <row r="19" spans="1:23" ht="23.25">
      <c r="C19" s="104"/>
      <c r="D19" s="104"/>
      <c r="E19" s="104"/>
      <c r="F19" s="104"/>
      <c r="G19" s="104"/>
      <c r="H19" s="104"/>
      <c r="I19" s="104"/>
      <c r="J19" s="104"/>
      <c r="U19" s="24" t="s">
        <v>77</v>
      </c>
    </row>
    <row r="20" spans="1:23">
      <c r="C20" s="29"/>
      <c r="D20" s="29"/>
      <c r="E20" s="29"/>
      <c r="F20" s="29"/>
      <c r="G20" s="29"/>
      <c r="H20" s="29"/>
      <c r="I20" s="29"/>
      <c r="J20" s="29"/>
    </row>
  </sheetData>
  <mergeCells count="11">
    <mergeCell ref="A17:B17"/>
    <mergeCell ref="A1:V1"/>
    <mergeCell ref="A3:B4"/>
    <mergeCell ref="C3:D3"/>
    <mergeCell ref="E3:F3"/>
    <mergeCell ref="I3:J3"/>
    <mergeCell ref="K3:M3"/>
    <mergeCell ref="N3:Q3"/>
    <mergeCell ref="R3:T3"/>
    <mergeCell ref="U3:U4"/>
    <mergeCell ref="V3:V4"/>
  </mergeCells>
  <pageMargins left="0.74803149606299213" right="0.15748031496062992" top="0.39370078740157483" bottom="0.27559055118110237" header="0.23622047244094491" footer="0.19685039370078741"/>
  <pageSetup paperSize="9" scale="48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view="pageBreakPreview" topLeftCell="B1" zoomScale="81" zoomScaleSheetLayoutView="81" workbookViewId="0">
      <pane xSplit="1" ySplit="6" topLeftCell="C13" activePane="bottomRight" state="frozenSplit"/>
      <selection activeCell="B1" sqref="B1"/>
      <selection pane="topRight" activeCell="F4" sqref="F4"/>
      <selection pane="bottomLeft" activeCell="E6" sqref="E6"/>
      <selection pane="bottomRight" activeCell="D10" sqref="D10"/>
    </sheetView>
  </sheetViews>
  <sheetFormatPr defaultRowHeight="36.75" customHeight="1"/>
  <cols>
    <col min="1" max="1" width="0.625" style="1" hidden="1" customWidth="1"/>
    <col min="2" max="2" width="69.25" style="1" customWidth="1"/>
    <col min="3" max="3" width="21.125" style="1" customWidth="1"/>
    <col min="4" max="4" width="21.625" style="1" customWidth="1"/>
    <col min="5" max="5" width="26.875" style="1" customWidth="1"/>
    <col min="6" max="6" width="3" style="1" customWidth="1"/>
    <col min="7" max="16384" width="9" style="1"/>
  </cols>
  <sheetData>
    <row r="1" spans="2:6" ht="37.5" customHeight="1">
      <c r="B1" s="118" t="s">
        <v>10</v>
      </c>
      <c r="C1" s="118"/>
      <c r="D1" s="118"/>
      <c r="E1" s="118"/>
    </row>
    <row r="2" spans="2:6" ht="36.75" customHeight="1">
      <c r="B2" s="119" t="s">
        <v>39</v>
      </c>
      <c r="C2" s="119"/>
      <c r="D2" s="119"/>
      <c r="E2" s="119"/>
      <c r="F2" s="119"/>
    </row>
    <row r="3" spans="2:6" s="2" customFormat="1" ht="22.5" customHeight="1">
      <c r="B3" s="120" t="s">
        <v>0</v>
      </c>
      <c r="C3" s="123" t="s">
        <v>9</v>
      </c>
      <c r="D3" s="124"/>
      <c r="E3" s="124"/>
      <c r="F3" s="125"/>
    </row>
    <row r="4" spans="2:6" s="2" customFormat="1" ht="21.75" customHeight="1">
      <c r="B4" s="121"/>
      <c r="C4" s="126"/>
      <c r="D4" s="127"/>
      <c r="E4" s="127"/>
      <c r="F4" s="128"/>
    </row>
    <row r="5" spans="2:6" s="2" customFormat="1" ht="30.75" customHeight="1">
      <c r="B5" s="121"/>
      <c r="C5" s="129" t="s">
        <v>19</v>
      </c>
      <c r="D5" s="129"/>
      <c r="E5" s="129" t="s">
        <v>1</v>
      </c>
      <c r="F5" s="129"/>
    </row>
    <row r="6" spans="2:6" s="2" customFormat="1" ht="34.5" customHeight="1" thickBot="1">
      <c r="B6" s="122"/>
      <c r="C6" s="31" t="s">
        <v>20</v>
      </c>
      <c r="D6" s="31" t="s">
        <v>21</v>
      </c>
      <c r="E6" s="120"/>
      <c r="F6" s="120"/>
    </row>
    <row r="7" spans="2:6" s="2" customFormat="1" ht="36.75" customHeight="1">
      <c r="B7" s="7" t="s">
        <v>3</v>
      </c>
      <c r="C7" s="13">
        <f>รายเดือน!C17</f>
        <v>13422284</v>
      </c>
      <c r="D7" s="16">
        <f>รายเดือน!D17</f>
        <v>13402700</v>
      </c>
      <c r="E7" s="10">
        <f>E8+E9</f>
        <v>40802642391</v>
      </c>
      <c r="F7" s="20"/>
    </row>
    <row r="8" spans="2:6" s="2" customFormat="1" ht="36.75" customHeight="1">
      <c r="B8" s="12" t="s">
        <v>7</v>
      </c>
      <c r="C8" s="12"/>
      <c r="D8" s="16"/>
      <c r="E8" s="30">
        <f>รายเดือน!K17</f>
        <v>538586650</v>
      </c>
      <c r="F8" s="21"/>
    </row>
    <row r="9" spans="2:6" s="2" customFormat="1" ht="48">
      <c r="B9" s="32" t="s">
        <v>24</v>
      </c>
      <c r="C9" s="12"/>
      <c r="D9" s="16"/>
      <c r="E9" s="30">
        <f>รายเดือน!L17</f>
        <v>40264055741</v>
      </c>
      <c r="F9" s="21"/>
    </row>
    <row r="10" spans="2:6" s="2" customFormat="1" ht="36.75" customHeight="1">
      <c r="B10" s="8" t="s">
        <v>4</v>
      </c>
      <c r="C10" s="8"/>
      <c r="D10" s="17"/>
      <c r="E10" s="11">
        <f>รายเดือน!T17</f>
        <v>27546623532</v>
      </c>
      <c r="F10" s="21"/>
    </row>
    <row r="11" spans="2:6" s="2" customFormat="1" ht="36.75" customHeight="1">
      <c r="B11" s="8" t="s">
        <v>5</v>
      </c>
      <c r="C11" s="8"/>
      <c r="D11" s="17"/>
      <c r="E11" s="11">
        <f>E12+E13+E14</f>
        <v>34875700015.006004</v>
      </c>
      <c r="F11" s="21"/>
    </row>
    <row r="12" spans="2:6" s="2" customFormat="1" ht="36.75" customHeight="1">
      <c r="B12" s="12" t="s">
        <v>11</v>
      </c>
      <c r="C12" s="12"/>
      <c r="D12" s="17"/>
      <c r="E12" s="30">
        <f>รายเดือน!N17</f>
        <v>31705014148.07</v>
      </c>
      <c r="F12" s="21"/>
    </row>
    <row r="13" spans="2:6" s="2" customFormat="1" ht="36.75" customHeight="1">
      <c r="B13" s="12" t="s">
        <v>22</v>
      </c>
      <c r="C13" s="12"/>
      <c r="D13" s="17"/>
      <c r="E13" s="30">
        <f>รายเดือน!O17</f>
        <v>3071355030.3300004</v>
      </c>
      <c r="F13" s="21"/>
    </row>
    <row r="14" spans="2:6" s="2" customFormat="1" ht="36.75" customHeight="1">
      <c r="B14" s="12" t="s">
        <v>23</v>
      </c>
      <c r="C14" s="12"/>
      <c r="D14" s="17"/>
      <c r="E14" s="30">
        <f>รายเดือน!P17</f>
        <v>99330836.605999991</v>
      </c>
      <c r="F14" s="21"/>
    </row>
    <row r="15" spans="2:6" s="2" customFormat="1" ht="28.5" customHeight="1">
      <c r="B15" s="8" t="s">
        <v>6</v>
      </c>
      <c r="C15" s="8"/>
      <c r="D15" s="17"/>
      <c r="E15" s="22">
        <f>รายเดือน!U17</f>
        <v>5175087866.0030003</v>
      </c>
      <c r="F15" s="23"/>
    </row>
    <row r="16" spans="2:6" s="2" customFormat="1" ht="36.75" customHeight="1" thickBot="1">
      <c r="B16" s="9" t="s">
        <v>2</v>
      </c>
      <c r="C16" s="116"/>
      <c r="D16" s="117"/>
      <c r="E16" s="18">
        <f>E7+E10+E11+E15</f>
        <v>108400053804.00902</v>
      </c>
      <c r="F16" s="19"/>
    </row>
    <row r="17" spans="2:6" ht="36.75" customHeight="1" thickTop="1">
      <c r="B17" s="15"/>
      <c r="C17" s="28"/>
      <c r="E17" s="3" t="s">
        <v>8</v>
      </c>
    </row>
    <row r="18" spans="2:6" ht="22.5" customHeight="1">
      <c r="B18" s="25"/>
      <c r="C18" s="27"/>
      <c r="E18" s="4" t="s">
        <v>78</v>
      </c>
    </row>
    <row r="19" spans="2:6" ht="27.75" customHeight="1">
      <c r="B19" s="24"/>
      <c r="C19" s="29"/>
    </row>
    <row r="20" spans="2:6" s="24" customFormat="1" ht="27.75" customHeight="1">
      <c r="C20" s="29"/>
      <c r="D20" s="1"/>
    </row>
    <row r="21" spans="2:6" s="24" customFormat="1" ht="36.75" customHeight="1">
      <c r="B21" s="5"/>
      <c r="C21" s="5"/>
      <c r="F21" s="5"/>
    </row>
    <row r="22" spans="2:6" s="24" customFormat="1" ht="36.75" customHeight="1">
      <c r="B22" s="5"/>
      <c r="C22" s="5"/>
      <c r="F22" s="5"/>
    </row>
    <row r="24" spans="2:6" ht="36.75" customHeight="1">
      <c r="B24" s="6"/>
      <c r="C24" s="6"/>
      <c r="E24" s="26"/>
      <c r="F24" s="5"/>
    </row>
    <row r="25" spans="2:6" ht="36.75" customHeight="1">
      <c r="F25" s="5"/>
    </row>
  </sheetData>
  <mergeCells count="7">
    <mergeCell ref="C16:D16"/>
    <mergeCell ref="B1:E1"/>
    <mergeCell ref="B2:F2"/>
    <mergeCell ref="B3:B6"/>
    <mergeCell ref="C3:F4"/>
    <mergeCell ref="C5:D5"/>
    <mergeCell ref="E5:F6"/>
  </mergeCells>
  <pageMargins left="0.94488188976377963" right="0.15748031496062992" top="0.39370078740157483" bottom="0.27559055118110237" header="0.31496062992125984" footer="0.15748031496062992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5"/>
  <sheetViews>
    <sheetView view="pageBreakPreview" topLeftCell="B1" zoomScale="81" zoomScaleSheetLayoutView="81" workbookViewId="0">
      <pane xSplit="1" ySplit="6" topLeftCell="C10" activePane="bottomRight" state="frozenSplit"/>
      <selection activeCell="B1" sqref="B1"/>
      <selection pane="topRight" activeCell="F4" sqref="F4"/>
      <selection pane="bottomLeft" activeCell="E6" sqref="E6"/>
      <selection pane="bottomRight" activeCell="D7" sqref="D7"/>
    </sheetView>
  </sheetViews>
  <sheetFormatPr defaultRowHeight="36.75" customHeight="1"/>
  <cols>
    <col min="1" max="1" width="0.625" style="1" hidden="1" customWidth="1"/>
    <col min="2" max="2" width="69.75" style="1" customWidth="1"/>
    <col min="3" max="3" width="21.125" style="1" customWidth="1"/>
    <col min="4" max="4" width="21.625" style="1" customWidth="1"/>
    <col min="5" max="5" width="26.375" style="1" customWidth="1"/>
    <col min="6" max="6" width="2.875" style="1" customWidth="1"/>
    <col min="7" max="16384" width="9" style="1"/>
  </cols>
  <sheetData>
    <row r="1" spans="2:6" ht="37.5" customHeight="1">
      <c r="B1" s="118" t="s">
        <v>10</v>
      </c>
      <c r="C1" s="118"/>
      <c r="D1" s="118"/>
      <c r="E1" s="118"/>
    </row>
    <row r="2" spans="2:6" ht="36.75" customHeight="1">
      <c r="B2" s="119" t="str">
        <f>'สรุปรายได้ปี61(งานเกิด-เสร็จ)'!B2:F2</f>
        <v>ปีงบประมาณ 2561  ตั้งแต่ 1 ตุลาคม 2560 - 30 กันยายน 2561</v>
      </c>
      <c r="C2" s="119"/>
      <c r="D2" s="119"/>
      <c r="E2" s="119"/>
      <c r="F2" s="119"/>
    </row>
    <row r="3" spans="2:6" s="2" customFormat="1" ht="22.5" customHeight="1">
      <c r="B3" s="120" t="s">
        <v>0</v>
      </c>
      <c r="C3" s="123" t="s">
        <v>9</v>
      </c>
      <c r="D3" s="124"/>
      <c r="E3" s="124"/>
      <c r="F3" s="125"/>
    </row>
    <row r="4" spans="2:6" s="2" customFormat="1" ht="21.75" customHeight="1">
      <c r="B4" s="121"/>
      <c r="C4" s="126"/>
      <c r="D4" s="127"/>
      <c r="E4" s="127"/>
      <c r="F4" s="128"/>
    </row>
    <row r="5" spans="2:6" s="2" customFormat="1" ht="30.75" customHeight="1">
      <c r="B5" s="121"/>
      <c r="C5" s="129" t="s">
        <v>13</v>
      </c>
      <c r="D5" s="129"/>
      <c r="E5" s="129" t="s">
        <v>1</v>
      </c>
      <c r="F5" s="129"/>
    </row>
    <row r="6" spans="2:6" s="2" customFormat="1" ht="34.5" customHeight="1" thickBot="1">
      <c r="B6" s="122"/>
      <c r="C6" s="14" t="s">
        <v>12</v>
      </c>
      <c r="D6" s="14" t="s">
        <v>14</v>
      </c>
      <c r="E6" s="120"/>
      <c r="F6" s="120"/>
    </row>
    <row r="7" spans="2:6" s="2" customFormat="1" ht="36.75" customHeight="1">
      <c r="B7" s="7" t="s">
        <v>3</v>
      </c>
      <c r="C7" s="13">
        <f>รายเดือน!G17</f>
        <v>12985340</v>
      </c>
      <c r="D7" s="16">
        <f>รายเดือน!H17</f>
        <v>417360</v>
      </c>
      <c r="E7" s="10">
        <f>E8+E9</f>
        <v>40802642391</v>
      </c>
      <c r="F7" s="20"/>
    </row>
    <row r="8" spans="2:6" s="2" customFormat="1" ht="36.75" customHeight="1">
      <c r="B8" s="12" t="s">
        <v>7</v>
      </c>
      <c r="C8" s="12"/>
      <c r="D8" s="16"/>
      <c r="E8" s="30">
        <f>รายเดือน!K17</f>
        <v>538586650</v>
      </c>
      <c r="F8" s="21"/>
    </row>
    <row r="9" spans="2:6" s="2" customFormat="1" ht="48">
      <c r="B9" s="32" t="s">
        <v>24</v>
      </c>
      <c r="C9" s="12"/>
      <c r="D9" s="16"/>
      <c r="E9" s="30">
        <f>รายเดือน!L17</f>
        <v>40264055741</v>
      </c>
      <c r="F9" s="21"/>
    </row>
    <row r="10" spans="2:6" s="2" customFormat="1" ht="36.75" customHeight="1">
      <c r="B10" s="8" t="s">
        <v>4</v>
      </c>
      <c r="C10" s="8"/>
      <c r="D10" s="17"/>
      <c r="E10" s="11">
        <f>รายเดือน!T17</f>
        <v>27546623532</v>
      </c>
      <c r="F10" s="21"/>
    </row>
    <row r="11" spans="2:6" s="2" customFormat="1" ht="36.75" customHeight="1">
      <c r="B11" s="8" t="s">
        <v>5</v>
      </c>
      <c r="C11" s="8"/>
      <c r="D11" s="17"/>
      <c r="E11" s="11">
        <f>E12+E13+E14</f>
        <v>34875700015.006004</v>
      </c>
      <c r="F11" s="21"/>
    </row>
    <row r="12" spans="2:6" s="2" customFormat="1" ht="36.75" customHeight="1">
      <c r="B12" s="12" t="s">
        <v>11</v>
      </c>
      <c r="C12" s="12"/>
      <c r="D12" s="17"/>
      <c r="E12" s="30">
        <f>รายเดือน!N17</f>
        <v>31705014148.07</v>
      </c>
      <c r="F12" s="21"/>
    </row>
    <row r="13" spans="2:6" s="2" customFormat="1" ht="36.75" customHeight="1">
      <c r="B13" s="12" t="s">
        <v>22</v>
      </c>
      <c r="C13" s="12"/>
      <c r="D13" s="17"/>
      <c r="E13" s="30">
        <f>รายเดือน!O17</f>
        <v>3071355030.3300004</v>
      </c>
      <c r="F13" s="21"/>
    </row>
    <row r="14" spans="2:6" s="2" customFormat="1" ht="36.75" customHeight="1">
      <c r="B14" s="12" t="s">
        <v>23</v>
      </c>
      <c r="C14" s="12"/>
      <c r="D14" s="17"/>
      <c r="E14" s="30">
        <f>รายเดือน!P17</f>
        <v>99330836.605999991</v>
      </c>
      <c r="F14" s="21"/>
    </row>
    <row r="15" spans="2:6" s="2" customFormat="1" ht="28.5" customHeight="1">
      <c r="B15" s="8" t="s">
        <v>6</v>
      </c>
      <c r="C15" s="8"/>
      <c r="D15" s="17"/>
      <c r="E15" s="22">
        <f>รายเดือน!U17</f>
        <v>5175087866.0030003</v>
      </c>
      <c r="F15" s="23"/>
    </row>
    <row r="16" spans="2:6" s="2" customFormat="1" ht="36.75" customHeight="1" thickBot="1">
      <c r="B16" s="9" t="s">
        <v>2</v>
      </c>
      <c r="C16" s="116">
        <f>C7+D7</f>
        <v>13402700</v>
      </c>
      <c r="D16" s="117"/>
      <c r="E16" s="18">
        <f>E7+E10+E11+E15</f>
        <v>108400053804.00902</v>
      </c>
      <c r="F16" s="19"/>
    </row>
    <row r="17" spans="2:6" ht="36.75" customHeight="1" thickTop="1">
      <c r="B17" s="15"/>
      <c r="C17" s="28"/>
      <c r="E17" s="3" t="s">
        <v>8</v>
      </c>
    </row>
    <row r="18" spans="2:6" ht="22.5" customHeight="1">
      <c r="B18" s="25" t="s">
        <v>15</v>
      </c>
      <c r="C18" s="27">
        <f>C7</f>
        <v>12985340</v>
      </c>
      <c r="D18" s="1" t="s">
        <v>16</v>
      </c>
      <c r="E18" s="4" t="str">
        <f>'สรุปรายได้ปี61(งานเกิด-เสร็จ)'!E18</f>
        <v>ข้อมูล  ณ  วันที่ 9 พฤศจิกายน 2561 (ปิดงบ)</v>
      </c>
    </row>
    <row r="19" spans="2:6" ht="27.75" customHeight="1">
      <c r="B19" s="24" t="s">
        <v>18</v>
      </c>
      <c r="C19" s="29">
        <f>รายเดือน!I17</f>
        <v>221667</v>
      </c>
      <c r="D19" s="1" t="s">
        <v>16</v>
      </c>
    </row>
    <row r="20" spans="2:6" s="24" customFormat="1" ht="27.75" customHeight="1">
      <c r="B20" s="24" t="s">
        <v>17</v>
      </c>
      <c r="C20" s="29">
        <f>รายเดือน!J17</f>
        <v>5138350</v>
      </c>
      <c r="D20" s="1" t="s">
        <v>16</v>
      </c>
    </row>
    <row r="21" spans="2:6" s="24" customFormat="1" ht="36.75" customHeight="1">
      <c r="B21" s="5"/>
      <c r="C21" s="5"/>
      <c r="F21" s="5"/>
    </row>
    <row r="22" spans="2:6" s="24" customFormat="1" ht="36.75" customHeight="1">
      <c r="B22" s="5"/>
      <c r="C22" s="5"/>
      <c r="F22" s="5"/>
    </row>
    <row r="24" spans="2:6" ht="36.75" customHeight="1">
      <c r="B24" s="6"/>
      <c r="C24" s="6"/>
      <c r="E24" s="26"/>
      <c r="F24" s="5"/>
    </row>
    <row r="25" spans="2:6" ht="36.75" customHeight="1">
      <c r="F25" s="5"/>
    </row>
  </sheetData>
  <mergeCells count="7">
    <mergeCell ref="C16:D16"/>
    <mergeCell ref="B1:E1"/>
    <mergeCell ref="B2:F2"/>
    <mergeCell ref="B3:B6"/>
    <mergeCell ref="C3:F4"/>
    <mergeCell ref="C5:D5"/>
    <mergeCell ref="E5:F6"/>
  </mergeCells>
  <pageMargins left="0.86" right="0.15748031496062992" top="0.39370078740157483" bottom="0.18" header="0.31496062992125984" footer="0.18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25"/>
  <sheetViews>
    <sheetView topLeftCell="A4" workbookViewId="0">
      <selection activeCell="I12" sqref="I12"/>
    </sheetView>
  </sheetViews>
  <sheetFormatPr defaultRowHeight="23.25"/>
  <cols>
    <col min="1" max="1" width="9" style="70"/>
    <col min="2" max="2" width="5.25" style="70" customWidth="1"/>
    <col min="3" max="3" width="31.25" style="70" customWidth="1"/>
    <col min="4" max="5" width="18.5" style="71" customWidth="1"/>
    <col min="6" max="6" width="19" style="71" customWidth="1"/>
    <col min="7" max="7" width="6.5" style="72" customWidth="1"/>
    <col min="8" max="8" width="9" style="71"/>
    <col min="9" max="16384" width="9" style="70"/>
  </cols>
  <sheetData>
    <row r="1" spans="2:8" s="33" customFormat="1" ht="28.5">
      <c r="B1" s="136" t="s">
        <v>25</v>
      </c>
      <c r="C1" s="136"/>
      <c r="D1" s="136"/>
      <c r="E1" s="136"/>
      <c r="F1" s="136"/>
      <c r="G1" s="136"/>
    </row>
    <row r="2" spans="2:8" s="33" customFormat="1" ht="28.5">
      <c r="B2" s="136" t="s">
        <v>79</v>
      </c>
      <c r="C2" s="136"/>
      <c r="D2" s="136"/>
      <c r="E2" s="136"/>
      <c r="F2" s="136"/>
      <c r="G2" s="136"/>
    </row>
    <row r="3" spans="2:8" s="33" customFormat="1" ht="28.5">
      <c r="B3" s="24"/>
      <c r="C3" s="34"/>
      <c r="D3" s="35"/>
      <c r="E3" s="35"/>
      <c r="F3" s="35"/>
      <c r="G3" s="36"/>
      <c r="H3" s="37"/>
    </row>
    <row r="4" spans="2:8" s="33" customFormat="1" ht="28.5">
      <c r="B4" s="137" t="s">
        <v>0</v>
      </c>
      <c r="C4" s="138"/>
      <c r="D4" s="134" t="s">
        <v>26</v>
      </c>
      <c r="E4" s="141"/>
      <c r="F4" s="134" t="s">
        <v>27</v>
      </c>
      <c r="G4" s="135"/>
    </row>
    <row r="5" spans="2:8" s="33" customFormat="1" ht="28.5">
      <c r="B5" s="139"/>
      <c r="C5" s="140"/>
      <c r="D5" s="38" t="s">
        <v>28</v>
      </c>
      <c r="E5" s="38" t="s">
        <v>29</v>
      </c>
      <c r="F5" s="142" t="s">
        <v>1</v>
      </c>
      <c r="G5" s="143"/>
    </row>
    <row r="6" spans="2:8" s="33" customFormat="1" ht="28.5">
      <c r="B6" s="39"/>
      <c r="C6" s="40" t="s">
        <v>30</v>
      </c>
      <c r="D6" s="41">
        <f>รายเดือน!G17</f>
        <v>12985340</v>
      </c>
      <c r="E6" s="41">
        <f>รายเดือน!H17</f>
        <v>417360</v>
      </c>
      <c r="F6" s="42">
        <f>F7+F9</f>
        <v>40802642391</v>
      </c>
      <c r="G6" s="43"/>
    </row>
    <row r="7" spans="2:8" s="33" customFormat="1" ht="28.5">
      <c r="B7" s="39"/>
      <c r="C7" s="44" t="s">
        <v>31</v>
      </c>
      <c r="D7" s="45"/>
      <c r="E7" s="45"/>
      <c r="F7" s="46">
        <f>รายเดือน!K17</f>
        <v>538586650</v>
      </c>
      <c r="G7" s="47"/>
    </row>
    <row r="8" spans="2:8" s="33" customFormat="1" ht="28.5">
      <c r="B8" s="39"/>
      <c r="C8" s="44" t="s">
        <v>32</v>
      </c>
      <c r="D8" s="45"/>
      <c r="E8" s="45"/>
      <c r="F8" s="48">
        <v>0</v>
      </c>
      <c r="G8" s="47"/>
    </row>
    <row r="9" spans="2:8" s="33" customFormat="1" ht="28.5">
      <c r="B9" s="39"/>
      <c r="C9" s="44" t="s">
        <v>33</v>
      </c>
      <c r="D9" s="45"/>
      <c r="E9" s="45"/>
      <c r="F9" s="49">
        <f>รายเดือน!L17</f>
        <v>40264055741</v>
      </c>
      <c r="G9" s="47"/>
      <c r="H9" s="50"/>
    </row>
    <row r="10" spans="2:8" s="33" customFormat="1" ht="28.5">
      <c r="B10" s="39"/>
      <c r="C10" s="40" t="s">
        <v>34</v>
      </c>
      <c r="D10" s="51"/>
      <c r="E10" s="51"/>
      <c r="F10" s="42">
        <f>รายเดือน!T17</f>
        <v>27546623532</v>
      </c>
      <c r="G10" s="43"/>
    </row>
    <row r="11" spans="2:8" s="33" customFormat="1" ht="28.5">
      <c r="B11" s="39"/>
      <c r="C11" s="40" t="s">
        <v>35</v>
      </c>
      <c r="D11" s="51"/>
      <c r="E11" s="51"/>
      <c r="F11" s="42">
        <f>รายเดือน!Q17</f>
        <v>34875700015.005997</v>
      </c>
      <c r="G11" s="43"/>
    </row>
    <row r="12" spans="2:8" s="33" customFormat="1" ht="28.5">
      <c r="B12" s="39"/>
      <c r="C12" s="40" t="s">
        <v>36</v>
      </c>
      <c r="D12" s="51"/>
      <c r="E12" s="51"/>
      <c r="F12" s="42">
        <f>รายเดือน!U17</f>
        <v>5175087866.0030003</v>
      </c>
      <c r="G12" s="43"/>
    </row>
    <row r="13" spans="2:8" s="33" customFormat="1" ht="28.5">
      <c r="B13" s="39"/>
      <c r="C13" s="40"/>
      <c r="D13" s="52"/>
      <c r="E13" s="52"/>
      <c r="F13" s="42"/>
      <c r="G13" s="43"/>
    </row>
    <row r="14" spans="2:8" s="33" customFormat="1" ht="28.5">
      <c r="B14" s="130" t="s">
        <v>2</v>
      </c>
      <c r="C14" s="131"/>
      <c r="D14" s="132">
        <f>SUM(D6+E6)</f>
        <v>13402700</v>
      </c>
      <c r="E14" s="133"/>
      <c r="F14" s="53">
        <f>SUM(F6+F10+F11+F12)</f>
        <v>108400053804.009</v>
      </c>
      <c r="G14" s="54"/>
      <c r="H14" s="55"/>
    </row>
    <row r="15" spans="2:8" s="56" customFormat="1" ht="28.5">
      <c r="B15" s="5"/>
      <c r="C15" s="5"/>
      <c r="D15" s="57"/>
      <c r="E15" s="57"/>
      <c r="F15" s="57"/>
      <c r="G15" s="58"/>
      <c r="H15" s="55"/>
    </row>
    <row r="16" spans="2:8" s="59" customFormat="1" ht="26.25">
      <c r="B16" s="60" t="s">
        <v>37</v>
      </c>
      <c r="C16" s="61"/>
      <c r="D16" s="62"/>
      <c r="E16" s="62"/>
      <c r="F16" s="62"/>
      <c r="G16" s="58"/>
      <c r="H16" s="55"/>
    </row>
    <row r="17" spans="1:8" s="59" customFormat="1" ht="26.25">
      <c r="B17" s="1"/>
      <c r="C17" s="1" t="s">
        <v>38</v>
      </c>
      <c r="D17" s="62"/>
      <c r="E17" s="62"/>
      <c r="F17" s="62"/>
      <c r="G17" s="63"/>
      <c r="H17" s="64"/>
    </row>
    <row r="18" spans="1:8" s="33" customFormat="1" ht="28.5">
      <c r="A18" s="24"/>
      <c r="D18" s="65"/>
      <c r="E18" s="65"/>
      <c r="F18" s="65"/>
      <c r="G18" s="66"/>
      <c r="H18" s="67"/>
    </row>
    <row r="19" spans="1:8" s="33" customFormat="1" ht="28.5">
      <c r="D19" s="65"/>
      <c r="E19" s="65"/>
      <c r="F19" s="65"/>
      <c r="G19" s="68"/>
      <c r="H19" s="62"/>
    </row>
    <row r="20" spans="1:8" s="33" customFormat="1" ht="28.5">
      <c r="D20" s="65"/>
      <c r="E20" s="65"/>
      <c r="F20" s="65"/>
      <c r="G20" s="68"/>
      <c r="H20" s="62"/>
    </row>
    <row r="21" spans="1:8" s="33" customFormat="1" ht="28.5">
      <c r="D21" s="65"/>
      <c r="E21" s="65"/>
      <c r="F21" s="65"/>
      <c r="G21" s="69"/>
      <c r="H21" s="65"/>
    </row>
    <row r="22" spans="1:8" s="33" customFormat="1" ht="28.5">
      <c r="D22" s="65"/>
      <c r="E22" s="65"/>
      <c r="F22" s="65"/>
      <c r="G22" s="69"/>
      <c r="H22" s="65"/>
    </row>
    <row r="23" spans="1:8" s="33" customFormat="1" ht="28.5">
      <c r="D23" s="65"/>
      <c r="E23" s="65"/>
      <c r="F23" s="65"/>
      <c r="G23" s="69"/>
      <c r="H23" s="65"/>
    </row>
    <row r="24" spans="1:8" s="33" customFormat="1" ht="28.5">
      <c r="D24" s="65"/>
      <c r="E24" s="65"/>
      <c r="F24" s="65"/>
      <c r="G24" s="69"/>
      <c r="H24" s="65"/>
    </row>
    <row r="25" spans="1:8" s="33" customFormat="1" ht="28.5">
      <c r="D25" s="65"/>
      <c r="E25" s="65"/>
      <c r="F25" s="65"/>
      <c r="G25" s="69"/>
      <c r="H25" s="65"/>
    </row>
    <row r="26" spans="1:8" s="33" customFormat="1" ht="28.5">
      <c r="D26" s="65"/>
      <c r="E26" s="65"/>
      <c r="F26" s="65"/>
      <c r="G26" s="69"/>
      <c r="H26" s="65"/>
    </row>
    <row r="27" spans="1:8" s="33" customFormat="1" ht="28.5">
      <c r="D27" s="65"/>
      <c r="E27" s="65"/>
      <c r="F27" s="65"/>
      <c r="G27" s="69"/>
      <c r="H27" s="65"/>
    </row>
    <row r="28" spans="1:8" s="33" customFormat="1" ht="28.5">
      <c r="D28" s="65"/>
      <c r="E28" s="65"/>
      <c r="F28" s="65"/>
      <c r="G28" s="69"/>
      <c r="H28" s="65"/>
    </row>
    <row r="29" spans="1:8" s="33" customFormat="1" ht="28.5">
      <c r="D29" s="65"/>
      <c r="E29" s="65"/>
      <c r="F29" s="65"/>
      <c r="G29" s="69"/>
      <c r="H29" s="65"/>
    </row>
    <row r="30" spans="1:8" s="33" customFormat="1" ht="28.5">
      <c r="D30" s="65"/>
      <c r="E30" s="65"/>
      <c r="F30" s="65"/>
      <c r="G30" s="69"/>
      <c r="H30" s="65"/>
    </row>
    <row r="31" spans="1:8" s="33" customFormat="1" ht="28.5">
      <c r="D31" s="65"/>
      <c r="E31" s="65"/>
      <c r="F31" s="65"/>
      <c r="G31" s="69"/>
      <c r="H31" s="65"/>
    </row>
    <row r="32" spans="1:8" s="33" customFormat="1" ht="28.5">
      <c r="D32" s="65"/>
      <c r="E32" s="65"/>
      <c r="F32" s="65"/>
      <c r="G32" s="69"/>
      <c r="H32" s="65"/>
    </row>
    <row r="33" spans="4:8" s="33" customFormat="1" ht="28.5">
      <c r="D33" s="65"/>
      <c r="E33" s="65"/>
      <c r="F33" s="65"/>
      <c r="G33" s="69"/>
      <c r="H33" s="65"/>
    </row>
    <row r="34" spans="4:8" s="33" customFormat="1" ht="28.5">
      <c r="D34" s="65"/>
      <c r="E34" s="65"/>
      <c r="F34" s="65"/>
      <c r="G34" s="69"/>
      <c r="H34" s="65"/>
    </row>
    <row r="35" spans="4:8" s="33" customFormat="1" ht="28.5">
      <c r="D35" s="65"/>
      <c r="E35" s="65"/>
      <c r="F35" s="65"/>
      <c r="G35" s="69"/>
      <c r="H35" s="65"/>
    </row>
    <row r="36" spans="4:8" s="33" customFormat="1" ht="28.5">
      <c r="D36" s="65"/>
      <c r="E36" s="65"/>
      <c r="F36" s="65"/>
      <c r="G36" s="69"/>
      <c r="H36" s="65"/>
    </row>
    <row r="37" spans="4:8" s="33" customFormat="1" ht="28.5">
      <c r="D37" s="65"/>
      <c r="E37" s="65"/>
      <c r="F37" s="65"/>
      <c r="G37" s="69"/>
      <c r="H37" s="65"/>
    </row>
    <row r="38" spans="4:8" s="33" customFormat="1" ht="28.5">
      <c r="D38" s="65"/>
      <c r="E38" s="65"/>
      <c r="F38" s="65"/>
      <c r="G38" s="69"/>
      <c r="H38" s="65"/>
    </row>
    <row r="39" spans="4:8" s="33" customFormat="1" ht="28.5">
      <c r="D39" s="65"/>
      <c r="E39" s="65"/>
      <c r="F39" s="65"/>
      <c r="G39" s="69"/>
      <c r="H39" s="65"/>
    </row>
    <row r="40" spans="4:8" s="33" customFormat="1" ht="28.5">
      <c r="D40" s="65"/>
      <c r="E40" s="65"/>
      <c r="F40" s="65"/>
      <c r="G40" s="69"/>
      <c r="H40" s="65"/>
    </row>
    <row r="41" spans="4:8" s="33" customFormat="1" ht="28.5">
      <c r="D41" s="65"/>
      <c r="E41" s="65"/>
      <c r="F41" s="65"/>
      <c r="G41" s="69"/>
      <c r="H41" s="65"/>
    </row>
    <row r="42" spans="4:8" s="33" customFormat="1" ht="28.5">
      <c r="D42" s="65"/>
      <c r="E42" s="65"/>
      <c r="F42" s="65"/>
      <c r="G42" s="69"/>
      <c r="H42" s="65"/>
    </row>
    <row r="43" spans="4:8" s="33" customFormat="1" ht="28.5">
      <c r="D43" s="65"/>
      <c r="E43" s="65"/>
      <c r="F43" s="65"/>
      <c r="G43" s="69"/>
      <c r="H43" s="65"/>
    </row>
    <row r="44" spans="4:8" s="33" customFormat="1" ht="28.5">
      <c r="D44" s="65"/>
      <c r="E44" s="65"/>
      <c r="F44" s="65"/>
      <c r="G44" s="69"/>
      <c r="H44" s="65"/>
    </row>
    <row r="45" spans="4:8" s="33" customFormat="1" ht="28.5">
      <c r="D45" s="65"/>
      <c r="E45" s="65"/>
      <c r="F45" s="65"/>
      <c r="G45" s="69"/>
      <c r="H45" s="65"/>
    </row>
    <row r="46" spans="4:8" s="33" customFormat="1" ht="28.5">
      <c r="D46" s="65"/>
      <c r="E46" s="65"/>
      <c r="F46" s="65"/>
      <c r="G46" s="69"/>
      <c r="H46" s="65"/>
    </row>
    <row r="47" spans="4:8" s="33" customFormat="1" ht="28.5">
      <c r="D47" s="65"/>
      <c r="E47" s="65"/>
      <c r="F47" s="65"/>
      <c r="G47" s="69"/>
      <c r="H47" s="65"/>
    </row>
    <row r="48" spans="4:8" s="33" customFormat="1" ht="28.5">
      <c r="D48" s="65"/>
      <c r="E48" s="65"/>
      <c r="F48" s="65"/>
      <c r="G48" s="69"/>
      <c r="H48" s="65"/>
    </row>
    <row r="49" spans="4:8" s="33" customFormat="1" ht="28.5">
      <c r="D49" s="65"/>
      <c r="E49" s="65"/>
      <c r="F49" s="65"/>
      <c r="G49" s="69"/>
      <c r="H49" s="65"/>
    </row>
    <row r="50" spans="4:8" s="33" customFormat="1" ht="28.5">
      <c r="D50" s="65"/>
      <c r="E50" s="65"/>
      <c r="F50" s="65"/>
      <c r="G50" s="69"/>
      <c r="H50" s="65"/>
    </row>
    <row r="51" spans="4:8" s="33" customFormat="1" ht="28.5">
      <c r="D51" s="65"/>
      <c r="E51" s="65"/>
      <c r="F51" s="65"/>
      <c r="G51" s="69"/>
      <c r="H51" s="65"/>
    </row>
    <row r="52" spans="4:8" s="33" customFormat="1" ht="28.5">
      <c r="D52" s="65"/>
      <c r="E52" s="65"/>
      <c r="F52" s="65"/>
      <c r="G52" s="69"/>
      <c r="H52" s="65"/>
    </row>
    <row r="53" spans="4:8" s="33" customFormat="1" ht="28.5">
      <c r="D53" s="65"/>
      <c r="E53" s="65"/>
      <c r="F53" s="65"/>
      <c r="G53" s="69"/>
      <c r="H53" s="65"/>
    </row>
    <row r="54" spans="4:8" s="33" customFormat="1" ht="28.5">
      <c r="D54" s="65"/>
      <c r="E54" s="65"/>
      <c r="F54" s="65"/>
      <c r="G54" s="69"/>
      <c r="H54" s="65"/>
    </row>
    <row r="55" spans="4:8" s="33" customFormat="1" ht="28.5">
      <c r="D55" s="65"/>
      <c r="E55" s="65"/>
      <c r="F55" s="65"/>
      <c r="G55" s="69"/>
      <c r="H55" s="65"/>
    </row>
    <row r="56" spans="4:8" s="33" customFormat="1" ht="28.5">
      <c r="D56" s="65"/>
      <c r="E56" s="65"/>
      <c r="F56" s="65"/>
      <c r="G56" s="69"/>
      <c r="H56" s="65"/>
    </row>
    <row r="57" spans="4:8" s="33" customFormat="1" ht="28.5">
      <c r="D57" s="65"/>
      <c r="E57" s="65"/>
      <c r="F57" s="65"/>
      <c r="G57" s="69"/>
      <c r="H57" s="65"/>
    </row>
    <row r="58" spans="4:8" s="33" customFormat="1" ht="28.5">
      <c r="D58" s="65"/>
      <c r="E58" s="65"/>
      <c r="F58" s="65"/>
      <c r="G58" s="69"/>
      <c r="H58" s="65"/>
    </row>
    <row r="59" spans="4:8" s="33" customFormat="1" ht="28.5">
      <c r="D59" s="65"/>
      <c r="E59" s="65"/>
      <c r="F59" s="65"/>
      <c r="G59" s="69"/>
      <c r="H59" s="65"/>
    </row>
    <row r="60" spans="4:8" s="33" customFormat="1" ht="28.5">
      <c r="D60" s="65"/>
      <c r="E60" s="65"/>
      <c r="F60" s="65"/>
      <c r="G60" s="69"/>
      <c r="H60" s="65"/>
    </row>
    <row r="61" spans="4:8" s="33" customFormat="1" ht="28.5">
      <c r="D61" s="65"/>
      <c r="E61" s="65"/>
      <c r="F61" s="65"/>
      <c r="G61" s="69"/>
      <c r="H61" s="65"/>
    </row>
    <row r="62" spans="4:8" s="33" customFormat="1" ht="28.5">
      <c r="D62" s="65"/>
      <c r="E62" s="65"/>
      <c r="F62" s="65"/>
      <c r="G62" s="69"/>
      <c r="H62" s="65"/>
    </row>
    <row r="63" spans="4:8" s="33" customFormat="1" ht="28.5">
      <c r="D63" s="65"/>
      <c r="E63" s="65"/>
      <c r="F63" s="65"/>
      <c r="G63" s="69"/>
      <c r="H63" s="65"/>
    </row>
    <row r="64" spans="4:8" s="33" customFormat="1" ht="28.5">
      <c r="D64" s="65"/>
      <c r="E64" s="65"/>
      <c r="F64" s="65"/>
      <c r="G64" s="69"/>
      <c r="H64" s="65"/>
    </row>
    <row r="65" spans="4:8" s="33" customFormat="1" ht="28.5">
      <c r="D65" s="65"/>
      <c r="E65" s="65"/>
      <c r="F65" s="65"/>
      <c r="G65" s="69"/>
      <c r="H65" s="65"/>
    </row>
    <row r="66" spans="4:8" s="33" customFormat="1" ht="28.5">
      <c r="D66" s="65"/>
      <c r="E66" s="65"/>
      <c r="F66" s="65"/>
      <c r="G66" s="69"/>
      <c r="H66" s="65"/>
    </row>
    <row r="67" spans="4:8" s="33" customFormat="1" ht="28.5">
      <c r="D67" s="65"/>
      <c r="E67" s="65"/>
      <c r="F67" s="65"/>
      <c r="G67" s="69"/>
      <c r="H67" s="65"/>
    </row>
    <row r="68" spans="4:8" s="33" customFormat="1" ht="28.5">
      <c r="D68" s="65"/>
      <c r="E68" s="65"/>
      <c r="F68" s="65"/>
      <c r="G68" s="69"/>
      <c r="H68" s="65"/>
    </row>
    <row r="69" spans="4:8" s="33" customFormat="1" ht="28.5">
      <c r="D69" s="65"/>
      <c r="E69" s="65"/>
      <c r="F69" s="65"/>
      <c r="G69" s="69"/>
      <c r="H69" s="65"/>
    </row>
    <row r="70" spans="4:8" s="33" customFormat="1" ht="28.5">
      <c r="D70" s="65"/>
      <c r="E70" s="65"/>
      <c r="F70" s="65"/>
      <c r="G70" s="69"/>
      <c r="H70" s="65"/>
    </row>
    <row r="71" spans="4:8" s="33" customFormat="1" ht="28.5">
      <c r="D71" s="65"/>
      <c r="E71" s="65"/>
      <c r="F71" s="65"/>
      <c r="G71" s="69"/>
      <c r="H71" s="65"/>
    </row>
    <row r="72" spans="4:8" s="33" customFormat="1" ht="28.5">
      <c r="D72" s="65"/>
      <c r="E72" s="65"/>
      <c r="F72" s="65"/>
      <c r="G72" s="69"/>
      <c r="H72" s="65"/>
    </row>
    <row r="73" spans="4:8" s="33" customFormat="1" ht="28.5">
      <c r="D73" s="65"/>
      <c r="E73" s="65"/>
      <c r="F73" s="65"/>
      <c r="G73" s="69"/>
      <c r="H73" s="65"/>
    </row>
    <row r="74" spans="4:8" s="33" customFormat="1" ht="28.5">
      <c r="D74" s="65"/>
      <c r="E74" s="65"/>
      <c r="F74" s="65"/>
      <c r="G74" s="69"/>
      <c r="H74" s="65"/>
    </row>
    <row r="75" spans="4:8" s="33" customFormat="1" ht="28.5">
      <c r="D75" s="65"/>
      <c r="E75" s="65"/>
      <c r="F75" s="65"/>
      <c r="G75" s="69"/>
      <c r="H75" s="65"/>
    </row>
    <row r="76" spans="4:8" s="33" customFormat="1" ht="28.5">
      <c r="D76" s="65"/>
      <c r="E76" s="65"/>
      <c r="F76" s="65"/>
      <c r="G76" s="69"/>
      <c r="H76" s="65"/>
    </row>
    <row r="77" spans="4:8" s="33" customFormat="1" ht="28.5">
      <c r="D77" s="65"/>
      <c r="E77" s="65"/>
      <c r="F77" s="65"/>
      <c r="G77" s="69"/>
      <c r="H77" s="65"/>
    </row>
    <row r="78" spans="4:8" s="33" customFormat="1" ht="28.5">
      <c r="D78" s="65"/>
      <c r="E78" s="65"/>
      <c r="F78" s="65"/>
      <c r="G78" s="69"/>
      <c r="H78" s="65"/>
    </row>
    <row r="79" spans="4:8" s="33" customFormat="1" ht="28.5">
      <c r="D79" s="65"/>
      <c r="E79" s="65"/>
      <c r="F79" s="65"/>
      <c r="G79" s="69"/>
      <c r="H79" s="65"/>
    </row>
    <row r="80" spans="4:8" s="33" customFormat="1" ht="28.5">
      <c r="D80" s="65"/>
      <c r="E80" s="65"/>
      <c r="F80" s="65"/>
      <c r="G80" s="69"/>
      <c r="H80" s="65"/>
    </row>
    <row r="81" spans="4:8" s="33" customFormat="1" ht="28.5">
      <c r="D81" s="65"/>
      <c r="E81" s="65"/>
      <c r="F81" s="65"/>
      <c r="G81" s="69"/>
      <c r="H81" s="65"/>
    </row>
    <row r="82" spans="4:8" s="33" customFormat="1" ht="28.5">
      <c r="D82" s="65"/>
      <c r="E82" s="65"/>
      <c r="F82" s="65"/>
      <c r="G82" s="69"/>
      <c r="H82" s="65"/>
    </row>
    <row r="83" spans="4:8" s="33" customFormat="1" ht="28.5">
      <c r="D83" s="65"/>
      <c r="E83" s="65"/>
      <c r="F83" s="65"/>
      <c r="G83" s="69"/>
      <c r="H83" s="65"/>
    </row>
    <row r="84" spans="4:8" s="33" customFormat="1" ht="28.5">
      <c r="D84" s="65"/>
      <c r="E84" s="65"/>
      <c r="F84" s="65"/>
      <c r="G84" s="69"/>
      <c r="H84" s="65"/>
    </row>
    <row r="85" spans="4:8" s="33" customFormat="1" ht="28.5">
      <c r="D85" s="65"/>
      <c r="E85" s="65"/>
      <c r="F85" s="65"/>
      <c r="G85" s="69"/>
      <c r="H85" s="65"/>
    </row>
    <row r="86" spans="4:8" s="33" customFormat="1" ht="28.5">
      <c r="D86" s="65"/>
      <c r="E86" s="65"/>
      <c r="F86" s="65"/>
      <c r="G86" s="69"/>
      <c r="H86" s="65"/>
    </row>
    <row r="87" spans="4:8" s="33" customFormat="1" ht="28.5">
      <c r="D87" s="65"/>
      <c r="E87" s="65"/>
      <c r="F87" s="65"/>
      <c r="G87" s="69"/>
      <c r="H87" s="65"/>
    </row>
    <row r="88" spans="4:8" s="33" customFormat="1" ht="28.5">
      <c r="D88" s="65"/>
      <c r="E88" s="65"/>
      <c r="F88" s="65"/>
      <c r="G88" s="69"/>
      <c r="H88" s="65"/>
    </row>
    <row r="89" spans="4:8" s="33" customFormat="1" ht="28.5">
      <c r="D89" s="65"/>
      <c r="E89" s="65"/>
      <c r="F89" s="65"/>
      <c r="G89" s="69"/>
      <c r="H89" s="65"/>
    </row>
    <row r="90" spans="4:8" s="33" customFormat="1" ht="28.5">
      <c r="D90" s="65"/>
      <c r="E90" s="65"/>
      <c r="F90" s="65"/>
      <c r="G90" s="69"/>
      <c r="H90" s="65"/>
    </row>
    <row r="91" spans="4:8" s="33" customFormat="1" ht="28.5">
      <c r="D91" s="65"/>
      <c r="E91" s="65"/>
      <c r="F91" s="65"/>
      <c r="G91" s="69"/>
      <c r="H91" s="65"/>
    </row>
    <row r="92" spans="4:8" s="33" customFormat="1" ht="28.5">
      <c r="D92" s="65"/>
      <c r="E92" s="65"/>
      <c r="F92" s="65"/>
      <c r="G92" s="69"/>
      <c r="H92" s="65"/>
    </row>
    <row r="93" spans="4:8" s="33" customFormat="1" ht="28.5">
      <c r="D93" s="65"/>
      <c r="E93" s="65"/>
      <c r="F93" s="65"/>
      <c r="G93" s="69"/>
      <c r="H93" s="65"/>
    </row>
    <row r="94" spans="4:8" s="33" customFormat="1" ht="28.5">
      <c r="D94" s="65"/>
      <c r="E94" s="65"/>
      <c r="F94" s="65"/>
      <c r="G94" s="69"/>
      <c r="H94" s="65"/>
    </row>
    <row r="95" spans="4:8" s="33" customFormat="1" ht="28.5">
      <c r="D95" s="65"/>
      <c r="E95" s="65"/>
      <c r="F95" s="65"/>
      <c r="G95" s="69"/>
      <c r="H95" s="65"/>
    </row>
    <row r="96" spans="4:8" s="33" customFormat="1" ht="28.5">
      <c r="D96" s="65"/>
      <c r="E96" s="65"/>
      <c r="F96" s="65"/>
      <c r="G96" s="69"/>
      <c r="H96" s="65"/>
    </row>
    <row r="97" spans="4:8" s="33" customFormat="1" ht="28.5">
      <c r="D97" s="65"/>
      <c r="E97" s="65"/>
      <c r="F97" s="65"/>
      <c r="G97" s="69"/>
      <c r="H97" s="65"/>
    </row>
    <row r="98" spans="4:8" s="33" customFormat="1" ht="28.5">
      <c r="D98" s="65"/>
      <c r="E98" s="65"/>
      <c r="F98" s="65"/>
      <c r="G98" s="69"/>
      <c r="H98" s="65"/>
    </row>
    <row r="99" spans="4:8" s="33" customFormat="1" ht="28.5">
      <c r="D99" s="65"/>
      <c r="E99" s="65"/>
      <c r="F99" s="65"/>
      <c r="G99" s="69"/>
      <c r="H99" s="65"/>
    </row>
    <row r="100" spans="4:8" s="33" customFormat="1" ht="28.5">
      <c r="D100" s="65"/>
      <c r="E100" s="65"/>
      <c r="F100" s="65"/>
      <c r="G100" s="69"/>
      <c r="H100" s="65"/>
    </row>
    <row r="101" spans="4:8" s="33" customFormat="1" ht="28.5">
      <c r="D101" s="65"/>
      <c r="E101" s="65"/>
      <c r="F101" s="65"/>
      <c r="G101" s="69"/>
      <c r="H101" s="65"/>
    </row>
    <row r="102" spans="4:8" s="33" customFormat="1" ht="28.5">
      <c r="D102" s="65"/>
      <c r="E102" s="65"/>
      <c r="F102" s="65"/>
      <c r="G102" s="69"/>
      <c r="H102" s="65"/>
    </row>
    <row r="103" spans="4:8" s="33" customFormat="1" ht="28.5">
      <c r="D103" s="65"/>
      <c r="E103" s="65"/>
      <c r="F103" s="65"/>
      <c r="G103" s="69"/>
      <c r="H103" s="65"/>
    </row>
    <row r="104" spans="4:8" s="33" customFormat="1" ht="28.5">
      <c r="D104" s="65"/>
      <c r="E104" s="65"/>
      <c r="F104" s="65"/>
      <c r="G104" s="69"/>
      <c r="H104" s="65"/>
    </row>
    <row r="105" spans="4:8" s="33" customFormat="1" ht="28.5">
      <c r="D105" s="65"/>
      <c r="E105" s="65"/>
      <c r="F105" s="65"/>
      <c r="G105" s="69"/>
      <c r="H105" s="65"/>
    </row>
    <row r="106" spans="4:8" s="33" customFormat="1" ht="28.5">
      <c r="D106" s="65"/>
      <c r="E106" s="65"/>
      <c r="F106" s="65"/>
      <c r="G106" s="69"/>
      <c r="H106" s="65"/>
    </row>
    <row r="107" spans="4:8" s="33" customFormat="1" ht="28.5">
      <c r="D107" s="65"/>
      <c r="E107" s="65"/>
      <c r="F107" s="65"/>
      <c r="G107" s="69"/>
      <c r="H107" s="65"/>
    </row>
    <row r="108" spans="4:8" s="33" customFormat="1" ht="28.5">
      <c r="D108" s="65"/>
      <c r="E108" s="65"/>
      <c r="F108" s="65"/>
      <c r="G108" s="69"/>
      <c r="H108" s="65"/>
    </row>
    <row r="109" spans="4:8" s="33" customFormat="1" ht="28.5">
      <c r="D109" s="65"/>
      <c r="E109" s="65"/>
      <c r="F109" s="65"/>
      <c r="G109" s="69"/>
      <c r="H109" s="65"/>
    </row>
    <row r="110" spans="4:8" s="33" customFormat="1" ht="28.5">
      <c r="D110" s="65"/>
      <c r="E110" s="65"/>
      <c r="F110" s="65"/>
      <c r="G110" s="69"/>
      <c r="H110" s="65"/>
    </row>
    <row r="111" spans="4:8" s="33" customFormat="1" ht="28.5">
      <c r="D111" s="65"/>
      <c r="E111" s="65"/>
      <c r="F111" s="65"/>
      <c r="G111" s="69"/>
      <c r="H111" s="65"/>
    </row>
    <row r="112" spans="4:8" s="33" customFormat="1" ht="28.5">
      <c r="D112" s="65"/>
      <c r="E112" s="65"/>
      <c r="F112" s="65"/>
      <c r="G112" s="69"/>
      <c r="H112" s="65"/>
    </row>
    <row r="113" spans="4:8" s="33" customFormat="1" ht="28.5">
      <c r="D113" s="65"/>
      <c r="E113" s="65"/>
      <c r="F113" s="65"/>
      <c r="G113" s="69"/>
      <c r="H113" s="65"/>
    </row>
    <row r="114" spans="4:8" s="33" customFormat="1" ht="28.5">
      <c r="D114" s="65"/>
      <c r="E114" s="65"/>
      <c r="F114" s="65"/>
      <c r="G114" s="69"/>
      <c r="H114" s="65"/>
    </row>
    <row r="115" spans="4:8" s="33" customFormat="1" ht="28.5">
      <c r="D115" s="65"/>
      <c r="E115" s="65"/>
      <c r="F115" s="65"/>
      <c r="G115" s="69"/>
      <c r="H115" s="65"/>
    </row>
    <row r="116" spans="4:8" s="33" customFormat="1" ht="28.5">
      <c r="D116" s="65"/>
      <c r="E116" s="65"/>
      <c r="F116" s="65"/>
      <c r="G116" s="69"/>
      <c r="H116" s="65"/>
    </row>
    <row r="117" spans="4:8" s="33" customFormat="1" ht="28.5">
      <c r="D117" s="65"/>
      <c r="E117" s="65"/>
      <c r="F117" s="65"/>
      <c r="G117" s="69"/>
      <c r="H117" s="65"/>
    </row>
    <row r="118" spans="4:8" s="33" customFormat="1" ht="28.5">
      <c r="D118" s="65"/>
      <c r="E118" s="65"/>
      <c r="F118" s="65"/>
      <c r="G118" s="69"/>
      <c r="H118" s="65"/>
    </row>
    <row r="119" spans="4:8" s="33" customFormat="1" ht="28.5">
      <c r="D119" s="65"/>
      <c r="E119" s="65"/>
      <c r="F119" s="65"/>
      <c r="G119" s="69"/>
      <c r="H119" s="65"/>
    </row>
    <row r="120" spans="4:8" s="33" customFormat="1" ht="28.5">
      <c r="D120" s="65"/>
      <c r="E120" s="65"/>
      <c r="F120" s="65"/>
      <c r="G120" s="69"/>
      <c r="H120" s="65"/>
    </row>
    <row r="121" spans="4:8" s="33" customFormat="1" ht="28.5">
      <c r="D121" s="65"/>
      <c r="E121" s="65"/>
      <c r="F121" s="65"/>
      <c r="G121" s="69"/>
      <c r="H121" s="65"/>
    </row>
    <row r="122" spans="4:8" s="33" customFormat="1" ht="28.5">
      <c r="D122" s="65"/>
      <c r="E122" s="65"/>
      <c r="F122" s="65"/>
      <c r="G122" s="69"/>
      <c r="H122" s="65"/>
    </row>
    <row r="123" spans="4:8" ht="28.5">
      <c r="G123" s="69"/>
      <c r="H123" s="65"/>
    </row>
    <row r="124" spans="4:8" ht="28.5">
      <c r="G124" s="69"/>
      <c r="H124" s="65"/>
    </row>
    <row r="125" spans="4:8" ht="28.5">
      <c r="G125" s="69"/>
      <c r="H125" s="65"/>
    </row>
  </sheetData>
  <mergeCells count="8">
    <mergeCell ref="B14:C14"/>
    <mergeCell ref="D14:E14"/>
    <mergeCell ref="F4:G4"/>
    <mergeCell ref="B1:G1"/>
    <mergeCell ref="B2:G2"/>
    <mergeCell ref="B4:C5"/>
    <mergeCell ref="D4:E4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รายเดือน</vt:lpstr>
      <vt:lpstr>สรุปรายได้ปี61(งานเกิด-เสร็จ)</vt:lpstr>
      <vt:lpstr>สรุปรายได้ปี61 (งานทบ.-รว.)</vt:lpstr>
      <vt:lpstr>สรุปปี61(ทบ.-รว.ไม่แตกปภ.รายได้</vt:lpstr>
      <vt:lpstr>'สรุปรายได้ปี61 (งานทบ.-รว.)'!Print_Area</vt:lpstr>
      <vt:lpstr>'สรุปรายได้ปี61(งานเกิด-เสร็จ)'!Print_Area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SPL01</cp:lastModifiedBy>
  <cp:lastPrinted>2021-03-26T02:41:02Z</cp:lastPrinted>
  <dcterms:created xsi:type="dcterms:W3CDTF">2012-01-05T03:45:06Z</dcterms:created>
  <dcterms:modified xsi:type="dcterms:W3CDTF">2021-03-26T03:49:24Z</dcterms:modified>
</cp:coreProperties>
</file>