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งานกองยุทธ์\69\opendata\ข้อมูลจริงขึ้นระบบ 15 ก.ค.69\"/>
    </mc:Choice>
  </mc:AlternateContent>
  <xr:revisionPtr revIDLastSave="0" documentId="13_ncr:1_{984B57A8-2A28-4E4E-BC3C-D4E0D7136A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รายจ่ายตามแผนงานและงบรายจ่าย" sheetId="5" r:id="rId1"/>
  </sheets>
  <externalReferences>
    <externalReference r:id="rId2"/>
  </externalReferences>
  <definedNames>
    <definedName name="_xlnm.Print_Titles" localSheetId="0">รายจ่ายตามแผนงานและงบรายจ่าย!$1:$1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5" l="1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6" i="5"/>
  <c r="K27" i="5"/>
  <c r="K28" i="5"/>
  <c r="K29" i="5"/>
  <c r="K30" i="5"/>
  <c r="K31" i="5"/>
  <c r="K32" i="5"/>
  <c r="C32" i="5"/>
  <c r="R32" i="5"/>
  <c r="Q32" i="5"/>
  <c r="P32" i="5"/>
  <c r="O32" i="5"/>
  <c r="N32" i="5"/>
  <c r="M32" i="5"/>
  <c r="L32" i="5"/>
  <c r="J32" i="5"/>
  <c r="I32" i="5"/>
  <c r="H32" i="5"/>
  <c r="G32" i="5"/>
  <c r="F32" i="5"/>
  <c r="E32" i="5"/>
  <c r="D32" i="5"/>
  <c r="P31" i="5"/>
  <c r="F31" i="5"/>
  <c r="C31" i="5"/>
  <c r="P30" i="5"/>
  <c r="F30" i="5"/>
  <c r="C30" i="5"/>
  <c r="P29" i="5"/>
  <c r="F29" i="5"/>
  <c r="C29" i="5"/>
  <c r="P28" i="5"/>
  <c r="F28" i="5"/>
  <c r="C28" i="5"/>
  <c r="P27" i="5"/>
  <c r="F27" i="5"/>
  <c r="C27" i="5"/>
  <c r="P26" i="5"/>
  <c r="F26" i="5"/>
  <c r="C26" i="5"/>
  <c r="P25" i="5"/>
  <c r="F25" i="5"/>
  <c r="C25" i="5"/>
  <c r="P24" i="5"/>
  <c r="F24" i="5"/>
  <c r="C24" i="5"/>
  <c r="P23" i="5"/>
  <c r="F23" i="5"/>
  <c r="C23" i="5"/>
  <c r="P22" i="5"/>
  <c r="F22" i="5"/>
  <c r="C22" i="5"/>
  <c r="P21" i="5"/>
  <c r="F21" i="5"/>
  <c r="C21" i="5"/>
  <c r="P20" i="5"/>
  <c r="F20" i="5"/>
  <c r="C20" i="5"/>
  <c r="P19" i="5"/>
  <c r="F19" i="5"/>
  <c r="C19" i="5"/>
  <c r="P18" i="5"/>
  <c r="F18" i="5"/>
  <c r="C18" i="5"/>
  <c r="P17" i="5"/>
  <c r="F17" i="5"/>
  <c r="C17" i="5"/>
  <c r="P16" i="5"/>
  <c r="F16" i="5"/>
  <c r="C16" i="5"/>
  <c r="P15" i="5"/>
  <c r="F15" i="5"/>
  <c r="C15" i="5"/>
  <c r="P14" i="5"/>
  <c r="F14" i="5"/>
  <c r="C14" i="5"/>
  <c r="P13" i="5"/>
  <c r="F13" i="5"/>
  <c r="C13" i="5"/>
  <c r="P12" i="5"/>
  <c r="F12" i="5"/>
  <c r="C12" i="5"/>
  <c r="P11" i="5"/>
  <c r="F11" i="5"/>
  <c r="C11" i="5"/>
  <c r="P10" i="5"/>
  <c r="F10" i="5"/>
  <c r="C10" i="5"/>
  <c r="P9" i="5"/>
  <c r="F9" i="5"/>
  <c r="C9" i="5"/>
  <c r="P8" i="5"/>
  <c r="F8" i="5"/>
  <c r="C8" i="5"/>
  <c r="P7" i="5"/>
  <c r="F7" i="5"/>
  <c r="C7" i="5"/>
  <c r="P6" i="5"/>
  <c r="F6" i="5"/>
  <c r="C6" i="5"/>
  <c r="P5" i="5"/>
  <c r="F5" i="5"/>
  <c r="C5" i="5"/>
  <c r="P4" i="5"/>
  <c r="F4" i="5"/>
  <c r="C4" i="5"/>
  <c r="P3" i="5"/>
  <c r="F3" i="5"/>
  <c r="C3" i="5"/>
  <c r="P2" i="5"/>
  <c r="F2" i="5"/>
  <c r="C2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<sst xmlns="http://schemas.openxmlformats.org/spreadsheetml/2006/main" count="78" uniqueCount="59">
  <si>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</si>
  <si>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</si>
  <si>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</si>
  <si>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</si>
  <si>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</si>
  <si>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</si>
  <si>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</si>
  <si>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แผนงานอุตสาหกรรมและการโยธา</t>
  </si>
  <si>
    <t>แผนงานการเกษตร</t>
  </si>
  <si>
    <t>แผนงานงบกลาง</t>
  </si>
  <si>
    <t>งบกลาง</t>
  </si>
  <si>
    <t>แผนงาน</t>
  </si>
  <si>
    <t>งานบริหารทั่วไป</t>
  </si>
  <si>
    <t>งานวางแผนสถิติและวิชาการ</t>
  </si>
  <si>
    <t>งานบริหารงานคลัง</t>
  </si>
  <si>
    <t>งานควบคุมภายใน
และการตรวจสอบภายใน</t>
  </si>
  <si>
    <t>งานสารสนเทศ</t>
  </si>
  <si>
    <t>งานบริหารทั่วไปเกี่ยวกับ
การรักษาความสงบภายใน</t>
  </si>
  <si>
    <t>งานเทศกิจ</t>
  </si>
  <si>
    <t>งานป้องกันและบรรเทาสาธารณภัย</t>
  </si>
  <si>
    <t>งานจราจร</t>
  </si>
  <si>
    <t>งานบริหารทั่วไปเกี่ยวกับการศึกษา</t>
  </si>
  <si>
    <t>งานระดับก่อนวัยเรียน
และประถมศึกษา</t>
  </si>
  <si>
    <t>งานระดับมัธยมศึกษา</t>
  </si>
  <si>
    <t>งานศึกษาไม่กำหนดระดับ</t>
  </si>
  <si>
    <t>งานบริหารทั่วไปเกี่ยวกับสาธารณสุข</t>
  </si>
  <si>
    <t>งานโรงพยาบาล</t>
  </si>
  <si>
    <t>งานบริการสาธารณสุข
และงานสาธารณสุขอื่น</t>
  </si>
  <si>
    <t>งานกำจัดขยะมูลฝอยและสิ่งปฏิกูล</t>
  </si>
  <si>
    <t>งานบำบัดน้ำเสีย</t>
  </si>
  <si>
    <t>งานส่งเสริมและสนับสนุน
ความเข้มแข็งชุมชน</t>
  </si>
  <si>
    <t>งานบริหารทั่วไปเกี่ยวกับอุตสาหกรรมและการโยธา</t>
  </si>
  <si>
    <t>งานก่อสร้าง</t>
  </si>
  <si>
    <t>งานส่งเสริมการเกษตร</t>
  </si>
  <si>
    <t>งานสิ่งแวดล้อมและทรัพยากรธรรมชาติ</t>
  </si>
  <si>
    <t>ลักษณะงาน</t>
  </si>
  <si>
    <t>หมวดงบบุคลากร</t>
  </si>
  <si>
    <t>หมวดงบลงทุน</t>
  </si>
  <si>
    <t>หมวดงบรายจ่ายอื่น</t>
  </si>
  <si>
    <t>หมวดงบเงินอุดหนุน</t>
  </si>
  <si>
    <t>หมวดงบกลาง</t>
  </si>
  <si>
    <t>หมวดงบย่อยบุคลากร_เงินเดือน (ฝ่ายการเมือง)</t>
  </si>
  <si>
    <t>หมวดงบย่อยบุคลากร_เงินเดือน (ฝ่ายประจำ)</t>
  </si>
  <si>
    <t>หมวดงบย่อยดำเนินงาน_ค่าตอบแทน</t>
  </si>
  <si>
    <t>หมวดงบย่อยดำเนินงาน_ค่าใช้สอย</t>
  </si>
  <si>
    <t>หมวดงบย่อยดำเนินงาน_ค่าวัสดุ</t>
  </si>
  <si>
    <t>หมวดงบย่อยดำเนินงาน_ค่าสาธารณูปโภค</t>
  </si>
  <si>
    <t>หมวดงบย่อยลงทุน_ค่าครุภัณฑ์</t>
  </si>
  <si>
    <t>หมวดงบย่อยลงทุน_ค่าที่ดินและสิ่งก่อสร้าง</t>
  </si>
  <si>
    <t>หมวดงบย่อยรายจ่ายอื่น_รายจ่ายอื่น</t>
  </si>
  <si>
    <t>หมวดงบย่อยเงินอุดหนุน_เงินอุดหนุน</t>
  </si>
  <si>
    <t>หมวดงบดำเนินงาน</t>
  </si>
  <si>
    <t>งานศูนย์บริการสาธารณสุข</t>
  </si>
  <si>
    <t>งานบริหารทั่วไปเกี่ยวกับสังคมสงเคราะห์</t>
  </si>
  <si>
    <t>แผนงานการศาสนา วัฒนธรรม และนันทนาการ</t>
  </si>
  <si>
    <t>งานบริหารทั่วไปเกี่ยวกับศาสนา วัฒนธรรม และนันทนาการ</t>
  </si>
  <si>
    <t>งานกีฬาและนันทนาการ</t>
  </si>
  <si>
    <t>งานศาสนาวัฒนธรรมท้องถิ่น</t>
  </si>
  <si>
    <t>งานวิชาการวางแผนและส่งเสริมการท่องเที่ยว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</si>
</sst>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0" fillId="4" borderId="0" xfId="0" applyFill="1"/>
    <xf numFmtId="0" fontId="3" fillId="5" borderId="0" xfId="0" applyFont="1" applyFill="1" applyAlignment="1">
      <alignment wrapText="1"/>
    </xf>
    <xf numFmtId="0" fontId="0" fillId="5" borderId="0" xfId="0" applyFill="1"/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</cellXfs>
  <cellStyles count="3">
    <cellStyle name="ปกติ" xfId="0" builtinId="0"/>
    <cellStyle name="ปกติ 3" xfId="1" xr:uid="{BC0EA44F-666C-4598-BFB8-4864FA02FD1B}"/>
    <cellStyle name="ปกติ 5" xfId="2" xr:uid="{726C7FF7-6634-46B9-A5C7-4B308304579C}"/>
  </cellStyles>
  <dxfs count="37"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numFmt numFmtId="0" formatCode="General"/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numFmt numFmtId="0" formatCode="General"/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5" tint="0.39997558519241921"/>
        </patternFill>
      </fill>
    </dxf>
    <dxf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92D050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92D050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aja\AppData\Local\Temp\fdf8b32c-60db-4cf6-9b31-2b172696c275_&#3611;&#3611;&#3607;%20&#3629;&#3610;&#3592;%20&#3619;&#3629;1.zip.275\&#3611;&#3611;&#3607;%20&#3629;&#3610;&#3592;%20&#3619;&#3629;\cleansing\Clean2%20&#3619;&#3634;&#3618;&#3592;&#3656;&#3634;&#3618;&#3605;&#3634;&#3617;&#3649;&#3612;&#3609;&#3591;&#3634;&#3609;&#3649;&#3621;&#3632;&#3591;&#3610;&#3619;&#3634;&#3618;&#3592;&#3656;&#3634;&#3618;_&#3629;&#3610;&#3592;_&#3585;&#3619;&#3632;&#3610;&#3637;&#3656;_&#3611;&#3637;&#3591;&#3610;&#3611;&#3619;&#3632;&#3617;&#3634;&#3603;%202568.xlsx" TargetMode="External"/><Relationship Id="rId1" Type="http://schemas.openxmlformats.org/officeDocument/2006/relationships/externalLinkPath" Target="file:///C:\Users\naja\AppData\Local\Temp\fdf8b32c-60db-4cf6-9b31-2b172696c275_&#3611;&#3611;&#3607;%20&#3629;&#3610;&#3592;%20&#3619;&#3629;1.zip.275\&#3611;&#3611;&#3607;%20&#3629;&#3610;&#3592;%20&#3619;&#3629;\cleansing\Clean2%20&#3619;&#3634;&#3618;&#3592;&#3656;&#3634;&#3618;&#3605;&#3634;&#3617;&#3649;&#3612;&#3609;&#3591;&#3634;&#3609;&#3649;&#3621;&#3632;&#3591;&#3610;&#3619;&#3634;&#3618;&#3592;&#3656;&#3634;&#3618;_&#3629;&#3610;&#3592;_&#3585;&#3619;&#3632;&#3610;&#3637;&#3656;_&#3611;&#3637;&#3591;&#3610;&#3611;&#3619;&#3632;&#3617;&#3634;&#3603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รายจ่ายตามแผนงานและงบรายจ่าย"/>
      <sheetName val="อบจ รอ"/>
      <sheetName val="Clean2 รายจ่ายตามแผนงานและงบราย"/>
    </sheetNames>
    <sheetDataSet>
      <sheetData sheetId="0"/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53256D-89AF-4207-9CF3-E98E193EA98A}" name="Table13" displayName="Table13" ref="A1:R32" totalsRowCount="1" headerRowDxfId="36">
  <autoFilter ref="A1:R31" xr:uid="{A153256D-89AF-4207-9CF3-E98E193EA98A}"/>
  <tableColumns count="18">
    <tableColumn id="1" xr3:uid="{FA84F869-0F9F-4641-9380-5D33C1E60A2F}" name="แผนงาน" dataDxfId="35" totalsRowDxfId="34"/>
    <tableColumn id="2" xr3:uid="{B35B98CD-DD89-413B-ABB7-D8A4F88EB7CF}" name="ลักษณะงาน" dataDxfId="33" totalsRowDxfId="32"/>
    <tableColumn id="3" xr3:uid="{C777618D-3E51-40D7-8679-CA1A6CC455A9}" name="หมวดงบบุคลากร" totalsRowFunction="sum" dataDxfId="31" totalsRowDxfId="30">
      <calculatedColumnFormula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calculatedColumnFormula>
    </tableColumn>
    <tableColumn id="4" xr3:uid="{32A614D5-EC6D-4D16-9001-2534C6FCD22E}" name="หมวดงบย่อยบุคลากร_เงินเดือน (ฝ่ายการเมือง)" totalsRowFunction="sum" dataDxfId="29" totalsRowDxfId="28"/>
    <tableColumn id="5" xr3:uid="{2AF4DBAE-0550-4BF2-8F5B-0CCB37AF3CF1}" name="หมวดงบย่อยบุคลากร_เงินเดือน (ฝ่ายประจำ)" totalsRowFunction="sum" dataDxfId="27" totalsRowDxfId="26"/>
    <tableColumn id="6" xr3:uid="{28582D54-803A-4541-837A-AB166B200D3F}" name="หมวดงบดำเนินงาน" totalsRowFunction="sum" dataDxfId="25" totalsRowDxfId="24">
      <calculatedColumnFormula>SUM([1]!Table13[[#This Row],[หมวดงบย่อยดำเนินงาน_ค่าตอบแทน]:[หมวดงบย่อยดำเนินงาน_ค่าสาธารณูปโภค]])</calculatedColumnFormula>
    </tableColumn>
    <tableColumn id="7" xr3:uid="{72E6115A-F5F2-4B79-A705-6762E958558E}" name="หมวดงบย่อยดำเนินงาน_ค่าตอบแทน" totalsRowFunction="sum" dataDxfId="23" totalsRowDxfId="22"/>
    <tableColumn id="8" xr3:uid="{39EAEB3A-0DE8-49BA-B5DC-A340F53416B2}" name="หมวดงบย่อยดำเนินงาน_ค่าใช้สอย" totalsRowFunction="sum" dataDxfId="21" totalsRowDxfId="20"/>
    <tableColumn id="9" xr3:uid="{CF54B103-17A7-498F-BF0E-F9F7696738C7}" name="หมวดงบย่อยดำเนินงาน_ค่าวัสดุ" totalsRowFunction="sum" dataDxfId="19" totalsRowDxfId="18"/>
    <tableColumn id="10" xr3:uid="{86C29C4F-192D-4722-90A8-675ADCE4FB6D}" name="หมวดงบย่อยดำเนินงาน_ค่าสาธารณูปโภค" totalsRowFunction="sum" dataDxfId="17" totalsRowDxfId="16"/>
    <tableColumn id="11" xr3:uid="{5802D229-E4BE-4831-9AC2-02A1C3C3EB5C}" name="หมวดงบลงทุน" totalsRowFunction="sum" dataDxfId="15" totalsRowDxfId="14">
      <calculatedColumnFormula>L2+Table13[[#This Row],[หมวดงบย่อยลงทุน_ค่าที่ดินและสิ่งก่อสร้าง]]</calculatedColumnFormula>
    </tableColumn>
    <tableColumn id="12" xr3:uid="{65496789-C7B9-4494-AF04-4C840BDCB935}" name="หมวดงบย่อยลงทุน_ค่าครุภัณฑ์" totalsRowFunction="sum" dataDxfId="13" totalsRowDxfId="12"/>
    <tableColumn id="13" xr3:uid="{67DF3854-2662-47B6-AF0B-E8001FCA4137}" name="หมวดงบย่อยลงทุน_ค่าที่ดินและสิ่งก่อสร้าง" totalsRowFunction="sum" dataDxfId="11" totalsRowDxfId="10"/>
    <tableColumn id="14" xr3:uid="{382C0BA6-087A-4B98-B311-B027D17795E5}" name="หมวดงบรายจ่ายอื่น" totalsRowFunction="sum" dataDxfId="9" totalsRowDxfId="8"/>
    <tableColumn id="15" xr3:uid="{EE0EFE3C-40FB-43D4-9C98-E68EBD6521DB}" name="หมวดงบย่อยรายจ่ายอื่น_รายจ่ายอื่น" totalsRowFunction="sum" dataDxfId="7" totalsRowDxfId="6"/>
    <tableColumn id="16" xr3:uid="{4A4F7805-89AD-4BB3-A333-3E2E400A6DFB}" name="หมวดงบเงินอุดหนุน" totalsRowFunction="sum" dataDxfId="5" totalsRowDxfId="4">
      <calculatedColumnFormula>[1]!Table13[[#This Row],[หมวดงบย่อยเงินอุดหนุน_เงินอุดหนุน]]</calculatedColumnFormula>
    </tableColumn>
    <tableColumn id="17" xr3:uid="{BD968057-D00B-4527-94E2-30BDD0494D52}" name="หมวดงบย่อยเงินอุดหนุน_เงินอุดหนุน" totalsRowFunction="sum" dataDxfId="3" totalsRowDxfId="2"/>
    <tableColumn id="18" xr3:uid="{CEC6951F-5F5B-4627-90E0-75243719918C}" name="หมวดงบกลาง" totalsRowFunction="sum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32AC-6B82-4D39-ACEB-32CDFBD3DF08}">
  <sheetPr>
    <pageSetUpPr fitToPage="1"/>
  </sheetPr>
  <dimension ref="A1:R32"/>
  <sheetViews>
    <sheetView tabSelected="1" workbookViewId="0">
      <pane xSplit="2" ySplit="1" topLeftCell="C26" activePane="bottomRight" state="frozen"/>
      <selection pane="topRight" activeCell="C1" sqref="C1"/>
      <selection pane="bottomLeft" activeCell="A2" sqref="A2"/>
      <selection pane="bottomRight" activeCell="I27" sqref="I27"/>
    </sheetView>
  </sheetViews>
  <sheetFormatPr defaultRowHeight="13.8" x14ac:dyDescent="0.25"/>
  <cols>
    <col min="1" max="1" width="14.8984375" style="8" customWidth="1"/>
    <col min="2" max="2" width="14.8984375" style="9" customWidth="1"/>
    <col min="3" max="3" width="12.69921875" style="5" customWidth="1"/>
    <col min="4" max="5" width="12.69921875" style="7" customWidth="1"/>
    <col min="6" max="6" width="12.69921875" style="5" customWidth="1"/>
    <col min="7" max="10" width="12.69921875" style="7" customWidth="1"/>
    <col min="11" max="11" width="12.69921875" style="5" customWidth="1"/>
    <col min="12" max="13" width="12.69921875" style="7" customWidth="1"/>
    <col min="14" max="14" width="12.69921875" style="5" customWidth="1"/>
    <col min="15" max="15" width="12.69921875" style="7" customWidth="1"/>
    <col min="16" max="16" width="12.69921875" style="5" customWidth="1"/>
    <col min="17" max="17" width="12.69921875" style="7" customWidth="1"/>
    <col min="18" max="18" width="12.69921875" style="5" customWidth="1"/>
  </cols>
  <sheetData>
    <row r="1" spans="1:18" s="1" customFormat="1" ht="97.5" customHeight="1" x14ac:dyDescent="0.25">
      <c r="A1" s="2" t="s">
        <v>11</v>
      </c>
      <c r="B1" s="3" t="s">
        <v>35</v>
      </c>
      <c r="C1" s="4" t="s">
        <v>36</v>
      </c>
      <c r="D1" s="6" t="s">
        <v>41</v>
      </c>
      <c r="E1" s="6" t="s">
        <v>42</v>
      </c>
      <c r="F1" s="4" t="s">
        <v>51</v>
      </c>
      <c r="G1" s="6" t="s">
        <v>43</v>
      </c>
      <c r="H1" s="6" t="s">
        <v>44</v>
      </c>
      <c r="I1" s="6" t="s">
        <v>45</v>
      </c>
      <c r="J1" s="6" t="s">
        <v>46</v>
      </c>
      <c r="K1" s="4" t="s">
        <v>37</v>
      </c>
      <c r="L1" s="6" t="s">
        <v>47</v>
      </c>
      <c r="M1" s="6" t="s">
        <v>48</v>
      </c>
      <c r="N1" s="4" t="s">
        <v>38</v>
      </c>
      <c r="O1" s="6" t="s">
        <v>49</v>
      </c>
      <c r="P1" s="4" t="s">
        <v>39</v>
      </c>
      <c r="Q1" s="6" t="s">
        <v>50</v>
      </c>
      <c r="R1" s="4" t="s">
        <v>40</v>
      </c>
    </row>
    <row r="2" spans="1:18" ht="27.6" x14ac:dyDescent="0.25">
      <c r="A2" s="8" t="s">
        <v>0</v>
      </c>
      <c r="B2" s="9" t="s">
        <v>12</v>
      </c>
      <c r="C2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35814200</v>
      </c>
      <c r="D2" s="7">
        <v>12376700</v>
      </c>
      <c r="E2" s="7">
        <v>23437500</v>
      </c>
      <c r="F2" s="5">
        <f>SUM([1]!Table13[[#This Row],[หมวดงบย่อยดำเนินงาน_ค่าตอบแทน]:[หมวดงบย่อยดำเนินงาน_ค่าสาธารณูปโภค]])</f>
        <v>29343900</v>
      </c>
      <c r="G2" s="7">
        <v>17921000</v>
      </c>
      <c r="H2" s="7">
        <v>9149500</v>
      </c>
      <c r="I2" s="7">
        <v>1650000</v>
      </c>
      <c r="J2" s="7">
        <v>623400</v>
      </c>
      <c r="K2" s="5">
        <f>L2+Table13[[#This Row],[หมวดงบย่อยลงทุน_ค่าที่ดินและสิ่งก่อสร้าง]]</f>
        <v>1685800</v>
      </c>
      <c r="L2" s="7">
        <v>1685800</v>
      </c>
      <c r="P2" s="5">
        <f>[1]!Table13[[#This Row],[หมวดงบย่อยเงินอุดหนุน_เงินอุดหนุน]]</f>
        <v>0</v>
      </c>
    </row>
    <row r="3" spans="1:18" ht="27.6" x14ac:dyDescent="0.25">
      <c r="A3" s="8" t="s">
        <v>0</v>
      </c>
      <c r="B3" s="9" t="s">
        <v>13</v>
      </c>
      <c r="C3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11533500</v>
      </c>
      <c r="E3" s="7">
        <v>11533500</v>
      </c>
      <c r="F3" s="5">
        <f>SUM([1]!Table13[[#This Row],[หมวดงบย่อยดำเนินงาน_ค่าตอบแทน]:[หมวดงบย่อยดำเนินงาน_ค่าสาธารณูปโภค]])</f>
        <v>2415200</v>
      </c>
      <c r="G3" s="7">
        <v>935200</v>
      </c>
      <c r="H3" s="7">
        <v>960000</v>
      </c>
      <c r="I3" s="7">
        <v>520000</v>
      </c>
      <c r="K3" s="5">
        <f>L3+Table13[[#This Row],[หมวดงบย่อยลงทุน_ค่าที่ดินและสิ่งก่อสร้าง]]</f>
        <v>240000</v>
      </c>
      <c r="L3" s="7">
        <v>240000</v>
      </c>
      <c r="P3" s="5">
        <f>[1]!Table13[[#This Row],[หมวดงบย่อยเงินอุดหนุน_เงินอุดหนุน]]</f>
        <v>0</v>
      </c>
    </row>
    <row r="4" spans="1:18" ht="27.6" x14ac:dyDescent="0.25">
      <c r="A4" s="8" t="s">
        <v>0</v>
      </c>
      <c r="B4" s="9" t="s">
        <v>14</v>
      </c>
      <c r="C4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17876500</v>
      </c>
      <c r="E4" s="7">
        <v>17876500</v>
      </c>
      <c r="F4" s="5">
        <f>SUM([1]!Table13[[#This Row],[หมวดงบย่อยดำเนินงาน_ค่าตอบแทน]:[หมวดงบย่อยดำเนินงาน_ค่าสาธารณูปโภค]])</f>
        <v>12417700</v>
      </c>
      <c r="G4" s="7">
        <v>3096700</v>
      </c>
      <c r="H4" s="7">
        <v>4495000</v>
      </c>
      <c r="I4" s="7">
        <v>2590000</v>
      </c>
      <c r="J4" s="7">
        <v>2236000</v>
      </c>
      <c r="K4" s="5">
        <f>L4+Table13[[#This Row],[หมวดงบย่อยลงทุน_ค่าที่ดินและสิ่งก่อสร้าง]]</f>
        <v>1863500</v>
      </c>
      <c r="L4" s="7">
        <v>1863500</v>
      </c>
      <c r="P4" s="5">
        <f>[1]!Table13[[#This Row],[หมวดงบย่อยเงินอุดหนุน_เงินอุดหนุน]]</f>
        <v>0</v>
      </c>
    </row>
    <row r="5" spans="1:18" ht="41.4" x14ac:dyDescent="0.25">
      <c r="A5" s="8" t="s">
        <v>0</v>
      </c>
      <c r="B5" s="9" t="s">
        <v>15</v>
      </c>
      <c r="C5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2436800</v>
      </c>
      <c r="E5" s="7">
        <v>2436800</v>
      </c>
      <c r="F5" s="5">
        <f>SUM([1]!Table13[[#This Row],[หมวดงบย่อยดำเนินงาน_ค่าตอบแทน]:[หมวดงบย่อยดำเนินงาน_ค่าสาธารณูปโภค]])</f>
        <v>353200</v>
      </c>
      <c r="G5" s="7">
        <v>202200</v>
      </c>
      <c r="H5" s="7">
        <v>83000</v>
      </c>
      <c r="I5" s="7">
        <v>68000</v>
      </c>
      <c r="K5" s="5">
        <f>L5+Table13[[#This Row],[หมวดงบย่อยลงทุน_ค่าที่ดินและสิ่งก่อสร้าง]]</f>
        <v>71300</v>
      </c>
      <c r="L5" s="7">
        <v>71300</v>
      </c>
      <c r="P5" s="5">
        <f>[1]!Table13[[#This Row],[หมวดงบย่อยเงินอุดหนุน_เงินอุดหนุน]]</f>
        <v>0</v>
      </c>
    </row>
    <row r="6" spans="1:18" ht="27.6" x14ac:dyDescent="0.25">
      <c r="A6" s="8" t="s">
        <v>0</v>
      </c>
      <c r="B6" s="9" t="s">
        <v>16</v>
      </c>
      <c r="C6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0</v>
      </c>
      <c r="F6" s="5">
        <f>SUM([1]!Table13[[#This Row],[หมวดงบย่อยดำเนินงาน_ค่าตอบแทน]:[หมวดงบย่อยดำเนินงาน_ค่าสาธารณูปโภค]])</f>
        <v>0</v>
      </c>
      <c r="K6" s="5">
        <f>L6+Table13[[#This Row],[หมวดงบย่อยลงทุน_ค่าที่ดินและสิ่งก่อสร้าง]]</f>
        <v>0</v>
      </c>
      <c r="P6" s="5">
        <f>[1]!Table13[[#This Row],[หมวดงบย่อยเงินอุดหนุน_เงินอุดหนุน]]</f>
        <v>0</v>
      </c>
    </row>
    <row r="7" spans="1:18" ht="55.2" x14ac:dyDescent="0.25">
      <c r="A7" s="8" t="s">
        <v>1</v>
      </c>
      <c r="B7" s="9" t="s">
        <v>17</v>
      </c>
      <c r="C7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1603900</v>
      </c>
      <c r="E7" s="7">
        <v>1603900</v>
      </c>
      <c r="F7" s="5">
        <f>SUM([1]!Table13[[#This Row],[หมวดงบย่อยดำเนินงาน_ค่าตอบแทน]:[หมวดงบย่อยดำเนินงาน_ค่าสาธารณูปโภค]])</f>
        <v>696800</v>
      </c>
      <c r="G7" s="7">
        <v>206800</v>
      </c>
      <c r="H7" s="7">
        <v>170000</v>
      </c>
      <c r="I7" s="7">
        <v>320000</v>
      </c>
      <c r="K7" s="5">
        <f>L7+Table13[[#This Row],[หมวดงบย่อยลงทุน_ค่าที่ดินและสิ่งก่อสร้าง]]</f>
        <v>101600</v>
      </c>
      <c r="L7" s="7">
        <v>101600</v>
      </c>
      <c r="P7" s="5">
        <f>[1]!Table13[[#This Row],[หมวดงบย่อยเงินอุดหนุน_เงินอุดหนุน]]</f>
        <v>0</v>
      </c>
    </row>
    <row r="8" spans="1:18" ht="41.4" x14ac:dyDescent="0.25">
      <c r="A8" s="8" t="s">
        <v>1</v>
      </c>
      <c r="B8" s="9" t="s">
        <v>18</v>
      </c>
      <c r="C8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0</v>
      </c>
      <c r="F8" s="5">
        <f>SUM([1]!Table13[[#This Row],[หมวดงบย่อยดำเนินงาน_ค่าตอบแทน]:[หมวดงบย่อยดำเนินงาน_ค่าสาธารณูปโภค]])</f>
        <v>0</v>
      </c>
      <c r="K8" s="5">
        <f>L8+Table13[[#This Row],[หมวดงบย่อยลงทุน_ค่าที่ดินและสิ่งก่อสร้าง]]</f>
        <v>0</v>
      </c>
      <c r="P8" s="5">
        <f>[1]!Table13[[#This Row],[หมวดงบย่อยเงินอุดหนุน_เงินอุดหนุน]]</f>
        <v>0</v>
      </c>
    </row>
    <row r="9" spans="1:18" ht="41.4" x14ac:dyDescent="0.25">
      <c r="A9" s="8" t="s">
        <v>1</v>
      </c>
      <c r="B9" s="9" t="s">
        <v>19</v>
      </c>
      <c r="C9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8768200</v>
      </c>
      <c r="E9" s="7">
        <v>8768200</v>
      </c>
      <c r="F9" s="5">
        <f>SUM([1]!Table13[[#This Row],[หมวดงบย่อยดำเนินงาน_ค่าตอบแทน]:[หมวดงบย่อยดำเนินงาน_ค่าสาธารณูปโภค]])</f>
        <v>5045000</v>
      </c>
      <c r="G9" s="7">
        <v>458200</v>
      </c>
      <c r="H9" s="7">
        <v>2672000</v>
      </c>
      <c r="I9" s="7">
        <v>1914800</v>
      </c>
      <c r="K9" s="5">
        <f>L9+Table13[[#This Row],[หมวดงบย่อยลงทุน_ค่าที่ดินและสิ่งก่อสร้าง]]</f>
        <v>681500</v>
      </c>
      <c r="L9" s="7">
        <v>681500</v>
      </c>
      <c r="P9" s="5">
        <f>[1]!Table13[[#This Row],[หมวดงบย่อยเงินอุดหนุน_เงินอุดหนุน]]</f>
        <v>0</v>
      </c>
    </row>
    <row r="10" spans="1:18" ht="41.4" x14ac:dyDescent="0.25">
      <c r="A10" s="8" t="s">
        <v>1</v>
      </c>
      <c r="B10" s="9" t="s">
        <v>20</v>
      </c>
      <c r="C10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0</v>
      </c>
      <c r="F10" s="5">
        <f>SUM([1]!Table13[[#This Row],[หมวดงบย่อยดำเนินงาน_ค่าตอบแทน]:[หมวดงบย่อยดำเนินงาน_ค่าสาธารณูปโภค]])</f>
        <v>0</v>
      </c>
      <c r="K10" s="5">
        <f>L10+Table13[[#This Row],[หมวดงบย่อยลงทุน_ค่าที่ดินและสิ่งก่อสร้าง]]</f>
        <v>0</v>
      </c>
      <c r="P10" s="5">
        <f>[1]!Table13[[#This Row],[หมวดงบย่อยเงินอุดหนุน_เงินอุดหนุน]]</f>
        <v>0</v>
      </c>
    </row>
    <row r="11" spans="1:18" ht="27.6" x14ac:dyDescent="0.25">
      <c r="A11" s="8" t="s">
        <v>2</v>
      </c>
      <c r="B11" s="9" t="s">
        <v>21</v>
      </c>
      <c r="C11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4532900</v>
      </c>
      <c r="E11" s="7">
        <v>4532900</v>
      </c>
      <c r="F11" s="5">
        <f>SUM([1]!Table13[[#This Row],[หมวดงบย่อยดำเนินงาน_ค่าตอบแทน]:[หมวดงบย่อยดำเนินงาน_ค่าสาธารณูปโภค]])</f>
        <v>2415200</v>
      </c>
      <c r="G11" s="7">
        <v>279000</v>
      </c>
      <c r="H11" s="7">
        <v>1246200</v>
      </c>
      <c r="I11" s="7">
        <v>70000</v>
      </c>
      <c r="J11" s="7">
        <v>820000</v>
      </c>
      <c r="K11" s="5">
        <f>L11+Table13[[#This Row],[หมวดงบย่อยลงทุน_ค่าที่ดินและสิ่งก่อสร้าง]]</f>
        <v>91000</v>
      </c>
      <c r="L11" s="7">
        <v>91000</v>
      </c>
      <c r="P11" s="5">
        <f>[1]!Table13[[#This Row],[หมวดงบย่อยเงินอุดหนุน_เงินอุดหนุน]]</f>
        <v>0</v>
      </c>
    </row>
    <row r="12" spans="1:18" ht="41.4" x14ac:dyDescent="0.25">
      <c r="A12" s="8" t="s">
        <v>2</v>
      </c>
      <c r="B12" s="9" t="s">
        <v>22</v>
      </c>
      <c r="C12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0</v>
      </c>
      <c r="F12" s="5">
        <f>SUM([1]!Table13[[#This Row],[หมวดงบย่อยดำเนินงาน_ค่าตอบแทน]:[หมวดงบย่อยดำเนินงาน_ค่าสาธารณูปโภค]])</f>
        <v>0</v>
      </c>
      <c r="K12" s="5">
        <f>L12+Table13[[#This Row],[หมวดงบย่อยลงทุน_ค่าที่ดินและสิ่งก่อสร้าง]]</f>
        <v>0</v>
      </c>
      <c r="P12" s="5">
        <f>[1]!Table13[[#This Row],[หมวดงบย่อยเงินอุดหนุน_เงินอุดหนุน]]</f>
        <v>0</v>
      </c>
    </row>
    <row r="13" spans="1:18" ht="27.6" x14ac:dyDescent="0.25">
      <c r="A13" s="8" t="s">
        <v>2</v>
      </c>
      <c r="B13" s="9" t="s">
        <v>23</v>
      </c>
      <c r="C13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59173000</v>
      </c>
      <c r="E13" s="7">
        <v>59173000</v>
      </c>
      <c r="F13" s="5">
        <f>SUM([1]!Table13[[#This Row],[หมวดงบย่อยดำเนินงาน_ค่าตอบแทน]:[หมวดงบย่อยดำเนินงาน_ค่าสาธารณูปโภค]])</f>
        <v>38830000</v>
      </c>
      <c r="G13" s="7">
        <v>1103000</v>
      </c>
      <c r="H13" s="7">
        <v>37727000</v>
      </c>
      <c r="K13" s="5">
        <f>L13+Table13[[#This Row],[หมวดงบย่อยลงทุน_ค่าที่ดินและสิ่งก่อสร้าง]]</f>
        <v>3977900</v>
      </c>
      <c r="L13" s="7">
        <v>3977900</v>
      </c>
      <c r="P13" s="5">
        <f>[1]!Table13[[#This Row],[หมวดงบย่อยเงินอุดหนุน_เงินอุดหนุน]]</f>
        <v>0</v>
      </c>
    </row>
    <row r="14" spans="1:18" ht="27.6" x14ac:dyDescent="0.25">
      <c r="A14" s="8" t="s">
        <v>2</v>
      </c>
      <c r="B14" s="9" t="s">
        <v>24</v>
      </c>
      <c r="C14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0</v>
      </c>
      <c r="F14" s="5">
        <f>SUM([1]!Table13[[#This Row],[หมวดงบย่อยดำเนินงาน_ค่าตอบแทน]:[หมวดงบย่อยดำเนินงาน_ค่าสาธารณูปโภค]])</f>
        <v>0</v>
      </c>
      <c r="K14" s="5">
        <f>L14+Table13[[#This Row],[หมวดงบย่อยลงทุน_ค่าที่ดินและสิ่งก่อสร้าง]]</f>
        <v>0</v>
      </c>
      <c r="P14" s="5">
        <f>[1]!Table13[[#This Row],[หมวดงบย่อยเงินอุดหนุน_เงินอุดหนุน]]</f>
        <v>0</v>
      </c>
    </row>
    <row r="15" spans="1:18" ht="41.4" x14ac:dyDescent="0.25">
      <c r="A15" s="8" t="s">
        <v>3</v>
      </c>
      <c r="B15" s="9" t="s">
        <v>25</v>
      </c>
      <c r="C15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2707000</v>
      </c>
      <c r="E15" s="7">
        <v>2707000</v>
      </c>
      <c r="F15" s="5">
        <f>SUM([1]!Table13[[#This Row],[หมวดงบย่อยดำเนินงาน_ค่าตอบแทน]:[หมวดงบย่อยดำเนินงาน_ค่าสาธารณูปโภค]])</f>
        <v>3004600</v>
      </c>
      <c r="G15" s="7">
        <v>538000</v>
      </c>
      <c r="H15" s="7">
        <v>793600</v>
      </c>
      <c r="I15" s="7">
        <v>130000</v>
      </c>
      <c r="J15" s="7">
        <v>1543000</v>
      </c>
      <c r="K15" s="5">
        <f>L15+Table13[[#This Row],[หมวดงบย่อยลงทุน_ค่าที่ดินและสิ่งก่อสร้าง]]</f>
        <v>260000</v>
      </c>
      <c r="L15" s="7">
        <v>260000</v>
      </c>
      <c r="P15" s="5">
        <f>[1]!Table13[[#This Row],[หมวดงบย่อยเงินอุดหนุน_เงินอุดหนุน]]</f>
        <v>0</v>
      </c>
    </row>
    <row r="16" spans="1:18" ht="27.6" x14ac:dyDescent="0.25">
      <c r="A16" s="8" t="s">
        <v>3</v>
      </c>
      <c r="B16" s="9" t="s">
        <v>26</v>
      </c>
      <c r="C16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461244100</v>
      </c>
      <c r="E16" s="7">
        <v>461244100</v>
      </c>
      <c r="F16" s="5">
        <f>SUM([1]!Table13[[#This Row],[หมวดงบย่อยดำเนินงาน_ค่าตอบแทน]:[หมวดงบย่อยดำเนินงาน_ค่าสาธารณูปโภค]])</f>
        <v>33412600</v>
      </c>
      <c r="G16" s="7">
        <v>33112600</v>
      </c>
      <c r="H16" s="7">
        <v>250000</v>
      </c>
      <c r="I16" s="7">
        <v>50000</v>
      </c>
      <c r="K16" s="5">
        <f>L16+Table13[[#This Row],[หมวดงบย่อยลงทุน_ค่าที่ดินและสิ่งก่อสร้าง]]</f>
        <v>1800000</v>
      </c>
      <c r="L16" s="7">
        <v>1800000</v>
      </c>
      <c r="P16" s="5">
        <f>[1]!Table13[[#This Row],[หมวดงบย่อยเงินอุดหนุน_เงินอุดหนุน]]</f>
        <v>0</v>
      </c>
    </row>
    <row r="17" spans="1:18" ht="55.2" x14ac:dyDescent="0.25">
      <c r="A17" s="8" t="s">
        <v>3</v>
      </c>
      <c r="B17" s="9" t="s">
        <v>27</v>
      </c>
      <c r="C17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2391500</v>
      </c>
      <c r="E17" s="7">
        <v>2391500</v>
      </c>
      <c r="F17" s="5">
        <f>SUM([1]!Table13[[#This Row],[หมวดงบย่อยดำเนินงาน_ค่าตอบแทน]:[หมวดงบย่อยดำเนินงาน_ค่าสาธารณูปโภค]])</f>
        <v>2952000</v>
      </c>
      <c r="G17" s="7">
        <v>152000</v>
      </c>
      <c r="H17" s="7">
        <v>50000</v>
      </c>
      <c r="I17" s="7">
        <v>2750000</v>
      </c>
      <c r="K17" s="5">
        <f>L17+Table13[[#This Row],[หมวดงบย่อยลงทุน_ค่าที่ดินและสิ่งก่อสร้าง]]</f>
        <v>0</v>
      </c>
      <c r="P17" s="5">
        <f>[1]!Table13[[#This Row],[หมวดงบย่อยเงินอุดหนุน_เงินอุดหนุน]]</f>
        <v>800000</v>
      </c>
      <c r="Q17" s="7">
        <v>800000</v>
      </c>
    </row>
    <row r="18" spans="1:18" ht="27.6" x14ac:dyDescent="0.25">
      <c r="A18" s="8" t="s">
        <v>3</v>
      </c>
      <c r="B18" s="9" t="s">
        <v>52</v>
      </c>
      <c r="C18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3657100</v>
      </c>
      <c r="E18" s="7">
        <v>3657100</v>
      </c>
      <c r="F18" s="5">
        <f>SUM([1]!Table13[[#This Row],[หมวดงบย่อยดำเนินงาน_ค่าตอบแทน]:[หมวดงบย่อยดำเนินงาน_ค่าสาธารณูปโภค]])</f>
        <v>180600700</v>
      </c>
      <c r="G18" s="7">
        <v>324000</v>
      </c>
      <c r="H18" s="7">
        <v>180226700</v>
      </c>
      <c r="I18" s="7">
        <v>50000</v>
      </c>
      <c r="K18" s="5">
        <f>L18+Table13[[#This Row],[หมวดงบย่อยลงทุน_ค่าที่ดินและสิ่งก่อสร้าง]]</f>
        <v>0</v>
      </c>
      <c r="P18" s="5">
        <f>[1]!Table13[[#This Row],[หมวดงบย่อยเงินอุดหนุน_เงินอุดหนุน]]</f>
        <v>0</v>
      </c>
    </row>
    <row r="19" spans="1:18" ht="41.4" x14ac:dyDescent="0.25">
      <c r="A19" s="8" t="s">
        <v>4</v>
      </c>
      <c r="B19" s="9" t="s">
        <v>53</v>
      </c>
      <c r="C19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4433200</v>
      </c>
      <c r="E19" s="7">
        <v>4433200</v>
      </c>
      <c r="F19" s="5">
        <f>SUM([1]!Table13[[#This Row],[หมวดงบย่อยดำเนินงาน_ค่าตอบแทน]:[หมวดงบย่อยดำเนินงาน_ค่าสาธารณูปโภค]])</f>
        <v>561200</v>
      </c>
      <c r="G19" s="7">
        <v>193400</v>
      </c>
      <c r="H19" s="7">
        <v>140800</v>
      </c>
      <c r="I19" s="7">
        <v>227000</v>
      </c>
      <c r="K19" s="5">
        <f>L19+Table13[[#This Row],[หมวดงบย่อยลงทุน_ค่าที่ดินและสิ่งก่อสร้าง]]</f>
        <v>64100</v>
      </c>
      <c r="L19" s="7">
        <v>64100</v>
      </c>
      <c r="P19" s="5">
        <f>[1]!Table13[[#This Row],[หมวดงบย่อยเงินอุดหนุน_เงินอุดหนุน]]</f>
        <v>0</v>
      </c>
    </row>
    <row r="20" spans="1:18" ht="27.6" x14ac:dyDescent="0.25">
      <c r="A20" s="8" t="s">
        <v>5</v>
      </c>
      <c r="B20" s="9" t="s">
        <v>28</v>
      </c>
      <c r="C20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0</v>
      </c>
      <c r="F20" s="5">
        <f>SUM([1]!Table13[[#This Row],[หมวดงบย่อยดำเนินงาน_ค่าตอบแทน]:[หมวดงบย่อยดำเนินงาน_ค่าสาธารณูปโภค]])</f>
        <v>615000</v>
      </c>
      <c r="H20" s="7">
        <v>615000</v>
      </c>
      <c r="K20" s="5">
        <f>L20+Table13[[#This Row],[หมวดงบย่อยลงทุน_ค่าที่ดินและสิ่งก่อสร้าง]]</f>
        <v>0</v>
      </c>
      <c r="P20" s="5">
        <f>[1]!Table13[[#This Row],[หมวดงบย่อยเงินอุดหนุน_เงินอุดหนุน]]</f>
        <v>0</v>
      </c>
    </row>
    <row r="21" spans="1:18" ht="27.6" x14ac:dyDescent="0.25">
      <c r="A21" s="8" t="s">
        <v>5</v>
      </c>
      <c r="B21" s="9" t="s">
        <v>29</v>
      </c>
      <c r="C21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0</v>
      </c>
      <c r="F21" s="5">
        <f>SUM([1]!Table13[[#This Row],[หมวดงบย่อยดำเนินงาน_ค่าตอบแทน]:[หมวดงบย่อยดำเนินงาน_ค่าสาธารณูปโภค]])</f>
        <v>0</v>
      </c>
      <c r="K21" s="5">
        <f>L21+Table13[[#This Row],[หมวดงบย่อยลงทุน_ค่าที่ดินและสิ่งก่อสร้าง]]</f>
        <v>0</v>
      </c>
      <c r="P21" s="5">
        <f>[1]!Table13[[#This Row],[หมวดงบย่อยเงินอุดหนุน_เงินอุดหนุน]]</f>
        <v>0</v>
      </c>
    </row>
    <row r="22" spans="1:18" ht="55.2" x14ac:dyDescent="0.25">
      <c r="A22" s="8" t="s">
        <v>6</v>
      </c>
      <c r="B22" s="9" t="s">
        <v>30</v>
      </c>
      <c r="C22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1154200</v>
      </c>
      <c r="E22" s="7">
        <v>1154200</v>
      </c>
      <c r="F22" s="5">
        <f>SUM([1]!Table13[[#This Row],[หมวดงบย่อยดำเนินงาน_ค่าตอบแทน]:[หมวดงบย่อยดำเนินงาน_ค่าสาธารณูปโภค]])</f>
        <v>1937800</v>
      </c>
      <c r="G22" s="7">
        <v>117800</v>
      </c>
      <c r="H22" s="7">
        <v>1820000</v>
      </c>
      <c r="K22" s="5">
        <f>L22+Table13[[#This Row],[หมวดงบย่อยลงทุน_ค่าที่ดินและสิ่งก่อสร้าง]]</f>
        <v>0</v>
      </c>
      <c r="P22" s="5">
        <f>[1]!Table13[[#This Row],[หมวดงบย่อยเงินอุดหนุน_เงินอุดหนุน]]</f>
        <v>0</v>
      </c>
    </row>
    <row r="23" spans="1:18" ht="58.5" customHeight="1" x14ac:dyDescent="0.25">
      <c r="A23" s="8" t="s">
        <v>7</v>
      </c>
      <c r="B23" s="9" t="s">
        <v>31</v>
      </c>
      <c r="C23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25571500</v>
      </c>
      <c r="E23" s="7">
        <v>25571500</v>
      </c>
      <c r="F23" s="5">
        <f>SUM([1]!Table13[[#This Row],[หมวดงบย่อยดำเนินงาน_ค่าตอบแทน]:[หมวดงบย่อยดำเนินงาน_ค่าสาธารณูปโภค]])</f>
        <v>21973100</v>
      </c>
      <c r="G23" s="7">
        <v>1322600</v>
      </c>
      <c r="H23" s="7">
        <v>1610000</v>
      </c>
      <c r="I23" s="7">
        <v>18940500</v>
      </c>
      <c r="J23" s="7">
        <v>100000</v>
      </c>
      <c r="K23" s="5">
        <f>L23+Table13[[#This Row],[หมวดงบย่อยลงทุน_ค่าที่ดินและสิ่งก่อสร้าง]]</f>
        <v>655100</v>
      </c>
      <c r="L23" s="7">
        <v>655100</v>
      </c>
      <c r="P23" s="5">
        <f>[1]!Table13[[#This Row],[หมวดงบย่อยเงินอุดหนุน_เงินอุดหนุน]]</f>
        <v>0</v>
      </c>
    </row>
    <row r="24" spans="1:18" ht="41.4" x14ac:dyDescent="0.25">
      <c r="A24" s="8" t="s">
        <v>7</v>
      </c>
      <c r="B24" s="9" t="s">
        <v>32</v>
      </c>
      <c r="C24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0</v>
      </c>
      <c r="F24" s="5">
        <f>SUM([1]!Table13[[#This Row],[หมวดงบย่อยดำเนินงาน_ค่าตอบแทน]:[หมวดงบย่อยดำเนินงาน_ค่าสาธารณูปโภค]])</f>
        <v>0</v>
      </c>
      <c r="K24" s="5">
        <f>L24+Table13[[#This Row],[หมวดงบย่อยลงทุน_ค่าที่ดินและสิ่งก่อสร้าง]]</f>
        <v>258477400</v>
      </c>
      <c r="L24" s="7">
        <v>4136000</v>
      </c>
      <c r="M24" s="7">
        <v>254341400</v>
      </c>
      <c r="P24" s="5">
        <f>[1]!Table13[[#This Row],[หมวดงบย่อยเงินอุดหนุน_เงินอุดหนุน]]</f>
        <v>0</v>
      </c>
    </row>
    <row r="25" spans="1:18" ht="27.6" x14ac:dyDescent="0.25">
      <c r="A25" s="8" t="s">
        <v>8</v>
      </c>
      <c r="B25" s="9" t="s">
        <v>33</v>
      </c>
      <c r="C25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3625800</v>
      </c>
      <c r="E25" s="7">
        <v>3625800</v>
      </c>
      <c r="F25" s="5">
        <f>SUM([1]!Table13[[#This Row],[หมวดงบย่อยดำเนินงาน_ค่าตอบแทน]:[หมวดงบย่อยดำเนินงาน_ค่าสาธารณูปโภค]])</f>
        <v>15254800</v>
      </c>
      <c r="G25" s="7">
        <v>20000</v>
      </c>
      <c r="H25" s="7">
        <v>15234800</v>
      </c>
      <c r="P25" s="5">
        <f>[1]!Table13[[#This Row],[หมวดงบย่อยเงินอุดหนุน_เงินอุดหนุน]]</f>
        <v>0</v>
      </c>
    </row>
    <row r="26" spans="1:18" ht="55.2" x14ac:dyDescent="0.25">
      <c r="A26" s="8" t="s">
        <v>8</v>
      </c>
      <c r="B26" s="9" t="s">
        <v>34</v>
      </c>
      <c r="C26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0</v>
      </c>
      <c r="F26" s="5">
        <f>SUM([1]!Table13[[#This Row],[หมวดงบย่อยดำเนินงาน_ค่าตอบแทน]:[หมวดงบย่อยดำเนินงาน_ค่าสาธารณูปโภค]])</f>
        <v>500000</v>
      </c>
      <c r="H26" s="7">
        <v>500000</v>
      </c>
      <c r="K26" s="5">
        <f>L26+Table13[[#This Row],[หมวดงบย่อยลงทุน_ค่าที่ดินและสิ่งก่อสร้าง]]</f>
        <v>4922000</v>
      </c>
      <c r="M26" s="7">
        <v>4922000</v>
      </c>
      <c r="P26" s="5">
        <f>[1]!Table13[[#This Row],[หมวดงบย่อยเงินอุดหนุน_เงินอุดหนุน]]</f>
        <v>0</v>
      </c>
    </row>
    <row r="27" spans="1:18" ht="55.2" x14ac:dyDescent="0.25">
      <c r="A27" s="8" t="s">
        <v>54</v>
      </c>
      <c r="B27" s="9" t="s">
        <v>55</v>
      </c>
      <c r="C27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4062900</v>
      </c>
      <c r="E27" s="7">
        <v>4062900</v>
      </c>
      <c r="F27" s="5">
        <f>SUM([1]!Table13[[#This Row],[หมวดงบย่อยดำเนินงาน_ค่าตอบแทน]:[หมวดงบย่อยดำเนินงาน_ค่าสาธารณูปโภค]])</f>
        <v>575000</v>
      </c>
      <c r="G27" s="7">
        <v>300000</v>
      </c>
      <c r="H27" s="7">
        <v>212000</v>
      </c>
      <c r="I27" s="7">
        <v>63000</v>
      </c>
      <c r="K27" s="5">
        <f>L27+Table13[[#This Row],[หมวดงบย่อยลงทุน_ค่าที่ดินและสิ่งก่อสร้าง]]</f>
        <v>141700</v>
      </c>
      <c r="L27" s="7">
        <v>141700</v>
      </c>
      <c r="P27" s="5">
        <f>[1]!Table13[[#This Row],[หมวดงบย่อยเงินอุดหนุน_เงินอุดหนุน]]</f>
        <v>0</v>
      </c>
    </row>
    <row r="28" spans="1:18" ht="41.4" x14ac:dyDescent="0.25">
      <c r="A28" s="8" t="s">
        <v>54</v>
      </c>
      <c r="B28" s="9" t="s">
        <v>56</v>
      </c>
      <c r="C28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4145200</v>
      </c>
      <c r="E28" s="7">
        <v>4145200</v>
      </c>
      <c r="F28" s="5">
        <f>SUM([1]!Table13[[#This Row],[หมวดงบย่อยดำเนินงาน_ค่าตอบแทน]:[หมวดงบย่อยดำเนินงาน_ค่าสาธารณูปโภค]])</f>
        <v>7990100</v>
      </c>
      <c r="G28" s="7">
        <v>50000</v>
      </c>
      <c r="H28" s="7">
        <v>6742100</v>
      </c>
      <c r="I28" s="7">
        <v>248000</v>
      </c>
      <c r="J28" s="7">
        <v>950000</v>
      </c>
      <c r="K28" s="5">
        <f>L28+Table13[[#This Row],[หมวดงบย่อยลงทุน_ค่าที่ดินและสิ่งก่อสร้าง]]</f>
        <v>735600</v>
      </c>
      <c r="L28" s="7">
        <v>735600</v>
      </c>
      <c r="P28" s="5">
        <f>[1]!Table13[[#This Row],[หมวดงบย่อยเงินอุดหนุน_เงินอุดหนุน]]</f>
        <v>0</v>
      </c>
    </row>
    <row r="29" spans="1:18" ht="41.4" x14ac:dyDescent="0.25">
      <c r="A29" s="8" t="s">
        <v>54</v>
      </c>
      <c r="B29" s="9" t="s">
        <v>57</v>
      </c>
      <c r="C29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0</v>
      </c>
      <c r="F29" s="5">
        <f>SUM([1]!Table13[[#This Row],[หมวดงบย่อยดำเนินงาน_ค่าตอบแทน]:[หมวดงบย่อยดำเนินงาน_ค่าสาธารณูปโภค]])</f>
        <v>2400000</v>
      </c>
      <c r="H29" s="7">
        <v>2400000</v>
      </c>
      <c r="K29" s="5">
        <f>L29+Table13[[#This Row],[หมวดงบย่อยลงทุน_ค่าที่ดินและสิ่งก่อสร้าง]]</f>
        <v>0</v>
      </c>
      <c r="P29" s="5">
        <f>[1]!Table13[[#This Row],[หมวดงบย่อยเงินอุดหนุน_เงินอุดหนุน]]</f>
        <v>1500000</v>
      </c>
      <c r="Q29" s="7">
        <v>1500000</v>
      </c>
    </row>
    <row r="30" spans="1:18" ht="57.75" customHeight="1" x14ac:dyDescent="0.25">
      <c r="A30" s="8" t="s">
        <v>54</v>
      </c>
      <c r="B30" s="9" t="s">
        <v>58</v>
      </c>
      <c r="C30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0</v>
      </c>
      <c r="F30" s="5">
        <f>SUM([1]!Table13[[#This Row],[หมวดงบย่อยดำเนินงาน_ค่าตอบแทน]:[หมวดงบย่อยดำเนินงาน_ค่าสาธารณูปโภค]])</f>
        <v>5000000</v>
      </c>
      <c r="H30" s="7">
        <v>5000000</v>
      </c>
      <c r="K30" s="5">
        <f>L30+Table13[[#This Row],[หมวดงบย่อยลงทุน_ค่าที่ดินและสิ่งก่อสร้าง]]</f>
        <v>0</v>
      </c>
      <c r="P30" s="5">
        <f>[1]!Table13[[#This Row],[หมวดงบย่อยเงินอุดหนุน_เงินอุดหนุน]]</f>
        <v>0</v>
      </c>
    </row>
    <row r="31" spans="1:18" x14ac:dyDescent="0.25">
      <c r="A31" s="8" t="s">
        <v>9</v>
      </c>
      <c r="B31" s="9" t="s">
        <v>10</v>
      </c>
      <c r="C31" s="5">
        <f>[1]!Table13[[#This Row],[หมวดงบย่อยบุคลากร_เงินเดือน (ฝ่ายการเมือง)]]+[1]!Table13[[#This Row],[หมวดงบย่อยบุคลากร_เงินเดือน (ฝ่ายประจำ)]]</f>
        <v>0</v>
      </c>
      <c r="F31" s="5">
        <f>SUM([1]!Table13[[#This Row],[หมวดงบย่อยดำเนินงาน_ค่าตอบแทน]:[หมวดงบย่อยดำเนินงาน_ค่าสาธารณูปโภค]])</f>
        <v>0</v>
      </c>
      <c r="K31" s="5">
        <f>L31+Table13[[#This Row],[หมวดงบย่อยลงทุน_ค่าที่ดินและสิ่งก่อสร้าง]]</f>
        <v>0</v>
      </c>
      <c r="P31" s="5">
        <f>[1]!Table13[[#This Row],[หมวดงบย่อยเงินอุดหนุน_เงินอุดหนุน]]</f>
        <v>0</v>
      </c>
      <c r="R31" s="5">
        <v>152302600</v>
      </c>
    </row>
    <row r="32" spans="1:18" x14ac:dyDescent="0.25">
      <c r="C32" s="5">
        <f>SUBTOTAL(109,Table13[หมวดงบบุคลากร])</f>
        <v>654731500</v>
      </c>
      <c r="D32" s="7">
        <f>SUBTOTAL(109,Table13[หมวดงบย่อยบุคลากร_เงินเดือน (ฝ่ายการเมือง)])</f>
        <v>12376700</v>
      </c>
      <c r="E32" s="7">
        <f>SUBTOTAL(109,Table13[หมวดงบย่อยบุคลากร_เงินเดือน (ฝ่ายประจำ)])</f>
        <v>642354800</v>
      </c>
      <c r="F32" s="5">
        <f>SUBTOTAL(109,Table13[หมวดงบดำเนินงาน])</f>
        <v>368293900</v>
      </c>
      <c r="G32" s="7">
        <f>SUBTOTAL(109,Table13[หมวดงบย่อยดำเนินงาน_ค่าตอบแทน])</f>
        <v>60332500</v>
      </c>
      <c r="H32" s="7">
        <f>SUBTOTAL(109,Table13[หมวดงบย่อยดำเนินงาน_ค่าใช้สอย])</f>
        <v>272097700</v>
      </c>
      <c r="I32" s="7">
        <f>SUBTOTAL(109,Table13[หมวดงบย่อยดำเนินงาน_ค่าวัสดุ])</f>
        <v>29591300</v>
      </c>
      <c r="J32" s="7">
        <f>SUBTOTAL(109,Table13[หมวดงบย่อยดำเนินงาน_ค่าสาธารณูปโภค])</f>
        <v>6272400</v>
      </c>
      <c r="K32" s="5">
        <f>SUBTOTAL(109,Table13[หมวดงบลงทุน])</f>
        <v>275768500</v>
      </c>
      <c r="L32" s="7">
        <f>SUBTOTAL(109,Table13[หมวดงบย่อยลงทุน_ค่าครุภัณฑ์])</f>
        <v>16505100</v>
      </c>
      <c r="M32" s="7">
        <f>SUBTOTAL(109,Table13[หมวดงบย่อยลงทุน_ค่าที่ดินและสิ่งก่อสร้าง])</f>
        <v>259263400</v>
      </c>
      <c r="N32" s="5">
        <f>SUBTOTAL(109,Table13[หมวดงบรายจ่ายอื่น])</f>
        <v>0</v>
      </c>
      <c r="O32" s="7">
        <f>SUBTOTAL(109,Table13[หมวดงบย่อยรายจ่ายอื่น_รายจ่ายอื่น])</f>
        <v>0</v>
      </c>
      <c r="P32" s="5">
        <f>SUBTOTAL(109,Table13[หมวดงบเงินอุดหนุน])</f>
        <v>2300000</v>
      </c>
      <c r="Q32" s="7">
        <f>SUBTOTAL(109,Table13[หมวดงบย่อยเงินอุดหนุน_เงินอุดหนุน])</f>
        <v>2300000</v>
      </c>
      <c r="R32" s="5">
        <f>SUBTOTAL(109,Table13[หมวดงบกลาง])</f>
        <v>152302600</v>
      </c>
    </row>
  </sheetData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รายจ่ายตามแผนงานและงบรายจ่าย</vt:lpstr>
      <vt:lpstr>รายจ่ายตามแผนงานและงบรายจ่าย!Print_Titles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ทัดหทัย ไกรยสวน</cp:lastModifiedBy>
  <cp:lastPrinted>2026-07-07T03:04:17Z</cp:lastPrinted>
  <dcterms:created xsi:type="dcterms:W3CDTF">2015-06-05T18:17:20Z</dcterms:created>
  <dcterms:modified xsi:type="dcterms:W3CDTF">2026-07-07T03:07:57Z</dcterms:modified>
</cp:coreProperties>
</file>