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8C8D5D6-151D-4008-9DA6-8C4714DA4D87}" xr6:coauthVersionLast="47" xr6:coauthVersionMax="47" xr10:uidLastSave="{00000000-0000-0000-0000-000000000000}"/>
  <bookViews>
    <workbookView xWindow="-120" yWindow="-120" windowWidth="29040" windowHeight="15720" xr2:uid="{8FFE96EB-2351-4E7E-8FF2-051D2CBB32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1" l="1"/>
  <c r="X4" i="1"/>
  <c r="W4" i="1"/>
  <c r="V4" i="1"/>
  <c r="U4" i="1"/>
  <c r="T4" i="1"/>
  <c r="S4" i="1"/>
  <c r="R4" i="1"/>
  <c r="Q4" i="1"/>
  <c r="Z3" i="1"/>
  <c r="X3" i="1"/>
  <c r="W3" i="1"/>
  <c r="V3" i="1"/>
  <c r="U3" i="1"/>
  <c r="T3" i="1"/>
  <c r="R3" i="1"/>
  <c r="Q3" i="1"/>
  <c r="Z2" i="1"/>
  <c r="X2" i="1"/>
  <c r="W2" i="1"/>
  <c r="U2" i="1"/>
  <c r="T2" i="1"/>
  <c r="S2" i="1"/>
  <c r="R2" i="1"/>
  <c r="Q2" i="1"/>
</calcChain>
</file>

<file path=xl/sharedStrings.xml><?xml version="1.0" encoding="utf-8"?>
<sst xmlns="http://schemas.openxmlformats.org/spreadsheetml/2006/main" count="48" uniqueCount="42">
  <si>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</si>
  <si>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</si>
  <si>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</si>
  <si>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</si>
  <si>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</si>
  <si>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</si>
  <si>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</si>
  <si>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</si>
  <si>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</si>
  <si>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</si>
  <si>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</si>
  <si>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</si>
  <si>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สำนักงานพัฒนาความมั่นคงของมนุษย์จังหวัดตรัง</t>
  </si>
  <si>
    <t>จำนวนประชากรกลุ่มเปราะบาง</t>
  </si>
  <si>
    <t>คน</t>
  </si>
  <si>
    <t>ปัญหาด้านที่อยู่อาศัย</t>
  </si>
  <si>
    <t>ปัญหาด้านสุขภาพ</t>
  </si>
  <si>
    <t>ปัญหาด้านการศึกษา</t>
  </si>
  <si>
    <t>ปัญหาด้านมีงานทำ/รายได้</t>
  </si>
  <si>
    <t>ปัญหาด้านครอบครัว</t>
  </si>
  <si>
    <t>ปัญหาด้านความรุนแรง</t>
  </si>
  <si>
    <t>ปัญหาด้านค้ามนุษย์</t>
  </si>
  <si>
    <t>ปัญหาด้านการเข้าถึงสิทธิ</t>
  </si>
  <si>
    <t>ปัญหาด้านอื่นๆ</t>
  </si>
  <si>
    <t>21515</t>
  </si>
  <si>
    <t>21607</t>
  </si>
  <si>
    <t>289</t>
  </si>
  <si>
    <t>7850</t>
  </si>
  <si>
    <t>956</t>
  </si>
  <si>
    <t>16482</t>
  </si>
  <si>
    <t>1455</t>
  </si>
  <si>
    <t>23515</t>
  </si>
  <si>
    <t>ปี</t>
  </si>
  <si>
    <t>2566</t>
  </si>
  <si>
    <t xml:space="preserve"> 2567</t>
  </si>
  <si>
    <t xml:space="preserve"> 2568</t>
  </si>
  <si>
    <t>2569</t>
  </si>
  <si>
    <t>ประเภทความเปราะบาง มิติสุขภาพ</t>
  </si>
  <si>
    <t>ประเภทความเปราะบาง มิติความเป็นอยู่</t>
  </si>
  <si>
    <t>ประเภทความเปราะบาง การศึกษา</t>
  </si>
  <si>
    <t>ประเภทความเปราะบาง รายได้</t>
  </si>
  <si>
    <t>ประเภทความเปราะบาง การเข้าถึงบริการภาครัฐ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</si>
</sst>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3408-56C2-482D-8317-1BEFD337E158}">
  <dimension ref="A1:AB18"/>
  <sheetViews>
    <sheetView tabSelected="1" topLeftCell="N1" zoomScale="90" zoomScaleNormal="90" workbookViewId="0">
      <selection activeCell="E1" sqref="E1"/>
    </sheetView>
  </sheetViews>
  <sheetFormatPr defaultRowHeight="21"/>
  <cols>
    <col min="1" max="1" width="9.140625" style="6"/>
    <col min="2" max="2" width="29.28515625" style="6" customWidth="1"/>
    <col min="3" max="3" width="29.42578125" style="6" customWidth="1"/>
    <col min="4" max="4" width="32.42578125" style="6" customWidth="1"/>
    <col min="5" max="5" width="31.28515625" style="6" customWidth="1"/>
    <col min="6" max="6" width="28.140625" style="6" customWidth="1"/>
    <col min="7" max="7" width="39" style="6" customWidth="1"/>
    <col min="8" max="8" width="18.28515625" style="6" customWidth="1"/>
    <col min="9" max="9" width="24.140625" style="6" customWidth="1"/>
    <col min="10" max="10" width="20.5703125" style="6" customWidth="1"/>
    <col min="11" max="11" width="26.7109375" style="6" customWidth="1"/>
    <col min="12" max="12" width="24.7109375" style="6" customWidth="1"/>
    <col min="13" max="13" width="24.85546875" style="6" customWidth="1"/>
    <col min="14" max="14" width="23.28515625" style="6" customWidth="1"/>
    <col min="15" max="15" width="25.7109375" style="6" customWidth="1"/>
    <col min="16" max="16" width="16.5703125" style="6" customWidth="1"/>
    <col min="17" max="17" width="18.7109375" style="6" customWidth="1"/>
    <col min="18" max="18" width="21.85546875" style="6" customWidth="1"/>
    <col min="19" max="19" width="13.5703125" style="6" customWidth="1"/>
    <col min="20" max="20" width="22.28515625" style="6" customWidth="1"/>
    <col min="21" max="21" width="11.42578125" style="6" customWidth="1"/>
    <col min="22" max="22" width="15.42578125" style="6" customWidth="1"/>
    <col min="23" max="23" width="14.5703125" style="6" customWidth="1"/>
    <col min="24" max="24" width="18.140625" style="6" customWidth="1"/>
    <col min="25" max="25" width="15.28515625" style="6" bestFit="1" customWidth="1"/>
    <col min="26" max="26" width="15.140625" style="6" customWidth="1"/>
    <col min="27" max="27" width="9.140625" style="6"/>
    <col min="28" max="28" width="42.140625" style="6" bestFit="1" customWidth="1"/>
    <col min="29" max="16384" width="9.140625" style="6"/>
  </cols>
  <sheetData>
    <row r="1" spans="1:28" ht="23.45" customHeight="1">
      <c r="A1" s="5" t="s">
        <v>32</v>
      </c>
      <c r="B1" s="5" t="s">
        <v>13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15</v>
      </c>
      <c r="I1" s="5" t="s">
        <v>16</v>
      </c>
      <c r="J1" s="5" t="s">
        <v>17</v>
      </c>
      <c r="K1" s="5" t="s">
        <v>18</v>
      </c>
      <c r="L1" s="5" t="s">
        <v>19</v>
      </c>
      <c r="M1" s="5" t="s">
        <v>20</v>
      </c>
      <c r="N1" s="5" t="s">
        <v>21</v>
      </c>
      <c r="O1" s="5" t="s">
        <v>22</v>
      </c>
      <c r="P1" s="5" t="s">
        <v>23</v>
      </c>
      <c r="Q1" s="5" t="s">
        <v>0</v>
      </c>
      <c r="R1" s="5" t="s">
        <v>1</v>
      </c>
      <c r="S1" s="5" t="s">
        <v>2</v>
      </c>
      <c r="T1" s="5" t="s">
        <v>3</v>
      </c>
      <c r="U1" s="5" t="s">
        <v>4</v>
      </c>
      <c r="V1" s="5" t="s">
        <v>5</v>
      </c>
      <c r="W1" s="5" t="s">
        <v>6</v>
      </c>
      <c r="X1" s="5" t="s">
        <v>7</v>
      </c>
      <c r="Y1" s="5" t="s">
        <v>8</v>
      </c>
      <c r="Z1" s="5" t="s">
        <v>9</v>
      </c>
      <c r="AA1" s="5" t="s">
        <v>10</v>
      </c>
      <c r="AB1" s="5" t="s">
        <v>11</v>
      </c>
    </row>
    <row r="2" spans="1:28">
      <c r="A2" s="1" t="s">
        <v>33</v>
      </c>
      <c r="B2" s="1" t="s">
        <v>24</v>
      </c>
      <c r="C2" s="2">
        <v>288</v>
      </c>
      <c r="D2" s="2">
        <v>7844</v>
      </c>
      <c r="E2" s="2">
        <v>954</v>
      </c>
      <c r="F2" s="2">
        <v>16390</v>
      </c>
      <c r="G2" s="2">
        <v>1453</v>
      </c>
      <c r="H2" s="2">
        <v>1605</v>
      </c>
      <c r="I2" s="2">
        <v>287</v>
      </c>
      <c r="J2" s="2">
        <v>965</v>
      </c>
      <c r="K2" s="2">
        <v>15550</v>
      </c>
      <c r="L2" s="2">
        <v>8025</v>
      </c>
      <c r="M2" s="2">
        <v>0</v>
      </c>
      <c r="N2" s="2">
        <v>1</v>
      </c>
      <c r="O2" s="2">
        <v>1420</v>
      </c>
      <c r="P2" s="2">
        <v>63</v>
      </c>
      <c r="Q2" s="3">
        <f t="shared" ref="Q2:Q3" si="0">2907+364</f>
        <v>3271</v>
      </c>
      <c r="R2" s="3">
        <f t="shared" ref="R2:R3" si="1">1855+7</f>
        <v>1862</v>
      </c>
      <c r="S2" s="3">
        <f>1146</f>
        <v>1146</v>
      </c>
      <c r="T2" s="3">
        <f t="shared" ref="T2:T3" si="2">2924+9</f>
        <v>2933</v>
      </c>
      <c r="U2" s="3">
        <f t="shared" ref="U2:U3" si="3">1340+2</f>
        <v>1342</v>
      </c>
      <c r="V2" s="3">
        <v>2190</v>
      </c>
      <c r="W2" s="3">
        <f>2126+2</f>
        <v>2128</v>
      </c>
      <c r="X2" s="3">
        <f t="shared" ref="X2:X3" si="4">2443+3</f>
        <v>2446</v>
      </c>
      <c r="Y2" s="3">
        <v>313</v>
      </c>
      <c r="Z2" s="3">
        <f>3613+283</f>
        <v>3896</v>
      </c>
      <c r="AA2" s="7" t="s">
        <v>14</v>
      </c>
      <c r="AB2" s="7" t="s">
        <v>12</v>
      </c>
    </row>
    <row r="3" spans="1:28">
      <c r="A3" s="1" t="s">
        <v>34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2">
        <v>1607</v>
      </c>
      <c r="I3" s="2">
        <v>288</v>
      </c>
      <c r="J3" s="2">
        <v>967</v>
      </c>
      <c r="K3" s="2">
        <v>15642</v>
      </c>
      <c r="L3" s="2">
        <v>8031</v>
      </c>
      <c r="M3" s="2">
        <v>0</v>
      </c>
      <c r="N3" s="2">
        <v>1</v>
      </c>
      <c r="O3" s="2">
        <v>1422</v>
      </c>
      <c r="P3" s="2">
        <v>63</v>
      </c>
      <c r="Q3" s="3">
        <f t="shared" si="0"/>
        <v>3271</v>
      </c>
      <c r="R3" s="3">
        <f t="shared" si="1"/>
        <v>1862</v>
      </c>
      <c r="S3" s="3">
        <v>1164</v>
      </c>
      <c r="T3" s="3">
        <f t="shared" si="2"/>
        <v>2933</v>
      </c>
      <c r="U3" s="3">
        <f t="shared" si="3"/>
        <v>1342</v>
      </c>
      <c r="V3" s="3">
        <f>2218</f>
        <v>2218</v>
      </c>
      <c r="W3" s="3">
        <f>2151+2</f>
        <v>2153</v>
      </c>
      <c r="X3" s="3">
        <f t="shared" si="4"/>
        <v>2446</v>
      </c>
      <c r="Y3" s="3">
        <v>313</v>
      </c>
      <c r="Z3" s="3">
        <f>3634+283</f>
        <v>3917</v>
      </c>
      <c r="AA3" s="7" t="s">
        <v>14</v>
      </c>
      <c r="AB3" s="7" t="s">
        <v>12</v>
      </c>
    </row>
    <row r="4" spans="1:28">
      <c r="A4" s="1" t="s">
        <v>35</v>
      </c>
      <c r="B4" s="1" t="s">
        <v>31</v>
      </c>
      <c r="C4" s="3">
        <v>355</v>
      </c>
      <c r="D4" s="3">
        <v>9359</v>
      </c>
      <c r="E4" s="3">
        <v>990</v>
      </c>
      <c r="F4" s="3">
        <v>17157</v>
      </c>
      <c r="G4" s="3">
        <v>2397</v>
      </c>
      <c r="H4" s="2">
        <v>1950</v>
      </c>
      <c r="I4" s="2">
        <v>354</v>
      </c>
      <c r="J4" s="2">
        <v>1001</v>
      </c>
      <c r="K4" s="2">
        <v>16317</v>
      </c>
      <c r="L4" s="2">
        <v>9345</v>
      </c>
      <c r="M4" s="2">
        <v>0</v>
      </c>
      <c r="N4" s="2">
        <v>1</v>
      </c>
      <c r="O4" s="2">
        <v>2364</v>
      </c>
      <c r="P4" s="2">
        <v>67</v>
      </c>
      <c r="Q4" s="3">
        <f>3133+394+1</f>
        <v>3528</v>
      </c>
      <c r="R4" s="3">
        <f>2064+7</f>
        <v>2071</v>
      </c>
      <c r="S4" s="3">
        <f>1267</f>
        <v>1267</v>
      </c>
      <c r="T4" s="3">
        <f>3182+14</f>
        <v>3196</v>
      </c>
      <c r="U4" s="3">
        <f>1435+2</f>
        <v>1437</v>
      </c>
      <c r="V4" s="3">
        <f>2407</f>
        <v>2407</v>
      </c>
      <c r="W4" s="3">
        <f>2308+2</f>
        <v>2310</v>
      </c>
      <c r="X4" s="3">
        <f>2711+3</f>
        <v>2714</v>
      </c>
      <c r="Y4" s="3">
        <v>371</v>
      </c>
      <c r="Z4" s="3">
        <f>3923+303</f>
        <v>4226</v>
      </c>
      <c r="AA4" s="7" t="s">
        <v>14</v>
      </c>
      <c r="AB4" s="7" t="s">
        <v>12</v>
      </c>
    </row>
    <row r="5" spans="1:28">
      <c r="A5" s="1" t="s">
        <v>36</v>
      </c>
      <c r="B5" s="4">
        <v>23779</v>
      </c>
      <c r="C5" s="4">
        <v>356</v>
      </c>
      <c r="D5" s="4">
        <v>9445</v>
      </c>
      <c r="E5" s="4">
        <v>1002</v>
      </c>
      <c r="F5" s="4">
        <v>17342</v>
      </c>
      <c r="G5" s="4">
        <v>2415</v>
      </c>
      <c r="H5" s="4">
        <v>1993</v>
      </c>
      <c r="I5" s="4">
        <v>355</v>
      </c>
      <c r="J5" s="4">
        <v>1033</v>
      </c>
      <c r="K5" s="4">
        <v>16493</v>
      </c>
      <c r="L5" s="4">
        <v>9416</v>
      </c>
      <c r="M5" s="4">
        <v>0</v>
      </c>
      <c r="N5" s="4">
        <v>1</v>
      </c>
      <c r="O5" s="4">
        <v>2382</v>
      </c>
      <c r="P5" s="4">
        <v>67</v>
      </c>
      <c r="Q5" s="4">
        <v>3554</v>
      </c>
      <c r="R5" s="4">
        <v>2089</v>
      </c>
      <c r="S5" s="4">
        <v>1287</v>
      </c>
      <c r="T5" s="4">
        <v>3269</v>
      </c>
      <c r="U5" s="4">
        <v>1448</v>
      </c>
      <c r="V5" s="4">
        <v>2422</v>
      </c>
      <c r="W5" s="4">
        <v>2337</v>
      </c>
      <c r="X5" s="4">
        <v>2727</v>
      </c>
      <c r="Y5" s="4">
        <v>371</v>
      </c>
      <c r="Z5" s="4">
        <v>4275</v>
      </c>
      <c r="AA5" s="7" t="s">
        <v>14</v>
      </c>
      <c r="AB5" s="7" t="s">
        <v>12</v>
      </c>
    </row>
    <row r="9" spans="1:28">
      <c r="A9" s="8"/>
    </row>
    <row r="10" spans="1:28">
      <c r="A10" s="8"/>
    </row>
    <row r="11" spans="1:28">
      <c r="A11" s="8"/>
    </row>
    <row r="12" spans="1:28">
      <c r="A12" s="8"/>
    </row>
    <row r="13" spans="1:28">
      <c r="A13" s="8"/>
    </row>
    <row r="14" spans="1:28">
      <c r="A14" s="8"/>
    </row>
    <row r="15" spans="1:28">
      <c r="B15" s="8"/>
      <c r="C15" s="8"/>
    </row>
    <row r="16" spans="1:28">
      <c r="B16" s="8"/>
      <c r="C16" s="8"/>
    </row>
    <row r="17" spans="3:3">
      <c r="C17" s="8"/>
    </row>
    <row r="18" spans="3:3">
      <c r="C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NSO92</cp:lastModifiedBy>
  <dcterms:created xsi:type="dcterms:W3CDTF">2026-05-19T03:05:44Z</dcterms:created>
  <dcterms:modified xsi:type="dcterms:W3CDTF">2026-06-15T06:19:00Z</dcterms:modified>
</cp:coreProperties>
</file>