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2435" windowHeight="5865"/>
  </bookViews>
  <sheets>
    <sheet name="Sar Card 58" sheetId="4" r:id="rId1"/>
    <sheet name="Sheet1" sheetId="1" r:id="rId2"/>
    <sheet name="Sheet2" sheetId="2" r:id="rId3"/>
    <sheet name="Sheet3" sheetId="3" r:id="rId4"/>
  </sheets>
  <definedNames>
    <definedName name="_xlnm.Print_Area" localSheetId="0">'Sar Card 58'!$A$1:$U$34</definedName>
    <definedName name="_xlnm.Print_Area" localSheetId="1">Sheet1!$A$1:$U$46</definedName>
    <definedName name="_xlnm.Print_Titles" localSheetId="0">'Sar Card 58'!$1:$4</definedName>
    <definedName name="_xlnm.Print_Titles" localSheetId="1">Sheet1!$1:$4</definedName>
  </definedNames>
  <calcPr calcId="124519"/>
</workbook>
</file>

<file path=xl/calcChain.xml><?xml version="1.0" encoding="utf-8"?>
<calcChain xmlns="http://schemas.openxmlformats.org/spreadsheetml/2006/main">
  <c r="T5" i="4"/>
  <c r="T6"/>
  <c r="U6"/>
  <c r="U5" s="1"/>
  <c r="U27"/>
  <c r="T27" s="1"/>
  <c r="U19"/>
  <c r="T19" s="1"/>
  <c r="R32"/>
  <c r="R33"/>
  <c r="R6"/>
  <c r="Q6" s="1"/>
  <c r="R27"/>
  <c r="Q27" s="1"/>
  <c r="I27"/>
  <c r="H27" s="1"/>
  <c r="R19"/>
  <c r="I19"/>
  <c r="H19" s="1"/>
  <c r="U32" l="1"/>
  <c r="U33" s="1"/>
  <c r="U18"/>
  <c r="T18" s="1"/>
  <c r="I18"/>
  <c r="Q19"/>
  <c r="R18"/>
  <c r="I6"/>
  <c r="I32" l="1"/>
  <c r="I33" s="1"/>
  <c r="H6"/>
  <c r="R5" l="1"/>
  <c r="Q5" s="1"/>
  <c r="L32"/>
  <c r="L33" s="1"/>
  <c r="O32"/>
  <c r="O33" s="1"/>
  <c r="R39" i="1"/>
  <c r="I39"/>
  <c r="I6"/>
  <c r="U39"/>
  <c r="L44"/>
  <c r="L45" s="1"/>
  <c r="O44"/>
  <c r="O45" s="1"/>
  <c r="I29"/>
  <c r="U29"/>
  <c r="U28" s="1"/>
  <c r="R29"/>
  <c r="U6"/>
  <c r="U44" s="1"/>
  <c r="U45" s="1"/>
  <c r="R6"/>
  <c r="R5" s="1"/>
  <c r="I5"/>
  <c r="R28"/>
  <c r="O29"/>
  <c r="N29" s="1"/>
  <c r="L29"/>
  <c r="K29" s="1"/>
  <c r="I44" l="1"/>
  <c r="I45" s="1"/>
  <c r="F18" i="4"/>
  <c r="I5"/>
  <c r="H5" s="1"/>
  <c r="I28" i="1"/>
  <c r="R44"/>
  <c r="R45" s="1"/>
  <c r="U5"/>
  <c r="H18" i="4" l="1"/>
  <c r="Q18"/>
</calcChain>
</file>

<file path=xl/sharedStrings.xml><?xml version="1.0" encoding="utf-8"?>
<sst xmlns="http://schemas.openxmlformats.org/spreadsheetml/2006/main" count="395" uniqueCount="200">
  <si>
    <t xml:space="preserve">แบบฟอร์ม รายงานการประเมินผลตนเองของสำนักงานปลัดกระทรวงวิทยาศาสตร์และเทคโนโลยี (Sar Card) </t>
  </si>
  <si>
    <t>ลำดับที่</t>
  </si>
  <si>
    <t>ตัวชี้วัด</t>
  </si>
  <si>
    <t>ข้อมูลพื้นฐาน</t>
  </si>
  <si>
    <t>เป้าหมาย</t>
  </si>
  <si>
    <t>น้ำหนัก</t>
  </si>
  <si>
    <t>ผลงาน</t>
  </si>
  <si>
    <t>คะแนนประเมินตนเอง</t>
  </si>
  <si>
    <t>ปี 2554</t>
  </si>
  <si>
    <t>(ร้อยละ)</t>
  </si>
  <si>
    <t>1.1.1</t>
  </si>
  <si>
    <t>1.1.2</t>
  </si>
  <si>
    <t>1.1.3</t>
  </si>
  <si>
    <t>1.1.4</t>
  </si>
  <si>
    <t>ร้อยละความสำเร็จของการเบิกจ่ายเงินงบประมาณตามแผน</t>
  </si>
  <si>
    <t>ระดับความสำเร็จของการจัดทำต้นทุนต่อหน่วยผลผลิต</t>
  </si>
  <si>
    <t xml:space="preserve">รวม </t>
  </si>
  <si>
    <t>คะแนนเต็ม 5</t>
  </si>
  <si>
    <t>ระดับ 5</t>
  </si>
  <si>
    <t>N/A</t>
  </si>
  <si>
    <t xml:space="preserve"> = N/A</t>
  </si>
  <si>
    <t xml:space="preserve">                 </t>
  </si>
  <si>
    <t xml:space="preserve">   </t>
  </si>
  <si>
    <t>ปี 2555</t>
  </si>
  <si>
    <t xml:space="preserve">          =3.50-4.49</t>
  </si>
  <si>
    <t>285 ราย</t>
  </si>
  <si>
    <t>ร้อยละ 96.74</t>
  </si>
  <si>
    <t>ระดับความสำเร็จของปริมาณผลผลิตที่ทำได้จริงเปรียบเทียบกับเป้าหมายผลผลิตตามเอกสารงบประมาณรายจ่าย</t>
  </si>
  <si>
    <t>ระดับความสำเร็จของการพัฒนาปรับปรุงสารสนเทศ</t>
  </si>
  <si>
    <t xml:space="preserve">       = 2.50-3.49</t>
  </si>
  <si>
    <t xml:space="preserve">   =1.50-2.49</t>
  </si>
  <si>
    <t xml:space="preserve">           = 4.50-5.00</t>
  </si>
  <si>
    <t xml:space="preserve"> </t>
  </si>
  <si>
    <t xml:space="preserve">หมายเหตุ: ผลการประเมินตนเอง </t>
  </si>
  <si>
    <t>17 เรื่อง</t>
  </si>
  <si>
    <t>มิติภายใน : มิติด้านการพัฒนาองค์การ (น้ำหนัก: ร้อยละ 15)</t>
  </si>
  <si>
    <t>รอ สำนักงาน ก.พ.ร.</t>
  </si>
  <si>
    <t>รอ สำนักงาน สถิติแห่งชาติ</t>
  </si>
  <si>
    <t>มิติภายนอก : มิติด้านประสิทธิผล (น้ำหนัก : ร้อยละ 60)</t>
  </si>
  <si>
    <t>ระดับ 1</t>
  </si>
  <si>
    <t>5 เรื่อง</t>
  </si>
  <si>
    <t>ระดับ 1
(รอผลการสำรวจครั้งที่ 2 ในเดือน พ.ย.55)</t>
  </si>
  <si>
    <t>ร้อยละ 
0
(1,430 ผลงาน)</t>
  </si>
  <si>
    <t xml:space="preserve">7 เดือน    </t>
  </si>
  <si>
    <t>ร้อยละ 
0
(233 เรื่อง)</t>
  </si>
  <si>
    <t>124 เรื่อง</t>
  </si>
  <si>
    <t>81 เรื่อง</t>
  </si>
  <si>
    <t>119 ราย</t>
  </si>
  <si>
    <t xml:space="preserve">
4 เรื่อง
</t>
  </si>
  <si>
    <t>262 คน</t>
  </si>
  <si>
    <t xml:space="preserve">8 เดือน  </t>
  </si>
  <si>
    <t xml:space="preserve">ระดับความสำเร็จของการดำเนินการตามมาตรการประหยัดพลังงานของส่วนราชการ
</t>
  </si>
  <si>
    <t>312 คน</t>
  </si>
  <si>
    <t>ร้อยละ 
0
(327
เรื่อง)</t>
  </si>
  <si>
    <t>152 เรื่อง</t>
  </si>
  <si>
    <t>95 เรื่อง</t>
  </si>
  <si>
    <t>27 เรื่อง</t>
  </si>
  <si>
    <t>13 เรื่อง</t>
  </si>
  <si>
    <t>133 ราย</t>
  </si>
  <si>
    <t xml:space="preserve">
7 เรื่อง
</t>
  </si>
  <si>
    <t>ร้อยละ 
15.29
(2,240 ผลงาน)</t>
  </si>
  <si>
    <t>ระดับ 2</t>
  </si>
  <si>
    <t>=1.00-1.49</t>
  </si>
  <si>
    <t xml:space="preserve">9 เดือน  </t>
  </si>
  <si>
    <t xml:space="preserve">12 เดือน  </t>
  </si>
  <si>
    <t>ปี 2556</t>
  </si>
  <si>
    <t>มิติภายนอก (น้ำหนัก : ร้อยละ 60)</t>
  </si>
  <si>
    <t>ระดับความสำเร็จของร้อยละเฉลี่ยถ่วงน้ำหนักในการบรรลุต่อนโยบายสำคัญเร่งด่วนของรัฐบาลและภารกิจหลักของกระทรวง</t>
  </si>
  <si>
    <t>ระดับความสำเร็จของร้อยละเฉลี่ยถ่วงน้ำหนักในการบรรลุต่อนโยบายสำคัญเร่งด่วนของรัฐบาลและภารกิจหลัก</t>
  </si>
  <si>
    <t>จำนวนบทความที่ได้รับการตีพิมพ์ในวารสารวิชาการระดับชาติและนานาชาติต่อบุคลากรวิจัย</t>
  </si>
  <si>
    <t>0.37บทความ/คน</t>
  </si>
  <si>
    <t>จำนวนผลงานด้านวิทยาศาสตร์ เทคโนโลยีและนวัตกรรมที่ได้รับการพัฒนาและนำไปใช้ประโยชน์</t>
  </si>
  <si>
    <t>179 ชิ้นงาน</t>
  </si>
  <si>
    <t>293 ชิ้นงาน</t>
  </si>
  <si>
    <t>จำนวนหน่วยงานที่นำผลงานวิจัยและพัฒนาไปใช้ประโยชน์</t>
  </si>
  <si>
    <t xml:space="preserve">   390   ชิ้นงาน</t>
  </si>
  <si>
    <t>1.1.5</t>
  </si>
  <si>
    <t>จำนวนผู้ได้รับประโยชน์จากการถ่ายทอดวิทยาศาสตร์ เทคโนโลยี และนวัตกรรมของกระทรวงวิทยาศาสตร์และเทคโนโลยี</t>
  </si>
  <si>
    <t>15,900 ราย</t>
  </si>
  <si>
    <t>1.1.6</t>
  </si>
  <si>
    <t>จำนวนหลักสูตรเพื่อการฝึกอบรมและสัมมนาเชิงปฏิบัติการที่ได้รับการพัฒนาและนำไปใช้จริง</t>
  </si>
  <si>
    <t>110 หลักสูตร</t>
  </si>
  <si>
    <t>1.1.7</t>
  </si>
  <si>
    <t>36 เท่า</t>
  </si>
  <si>
    <t>1.1.8</t>
  </si>
  <si>
    <t>สัดส่วนรายได้ต่อรายได้แผ่นดิน</t>
  </si>
  <si>
    <t>0.17 เท่า</t>
  </si>
  <si>
    <t>1.1.9</t>
  </si>
  <si>
    <t>จำนวนเงินลงทุนของภาครัฐและภาคเอกชนปีงบประมาณ พ.ศ.2556</t>
  </si>
  <si>
    <t>8,000 ล้านบาท</t>
  </si>
  <si>
    <t>1.2.1</t>
  </si>
  <si>
    <t>ร้อยละของผู้ได้รับการสนับสนุนการศึกษาในระดับอุดมศึกษาด้านวิทยาศาสตร์และเทคโนโลยีที่จบการศึกษาและทำงานตรงตามสาขาวิชา</t>
  </si>
  <si>
    <t>ร้อยละ 100</t>
  </si>
  <si>
    <t>1.2.2</t>
  </si>
  <si>
    <t>ร้อยละของนักเรียนในโครงการสนับสนุนการจัดตั้งห้องเรียนวิทยาศาสตร์ในโรงเรียน โดยการกำกับดูแลของมหาวิทยาลัยเข้าศึกษาต่อในคณะวิชาที่เกี่ยวข้องวิทยาศาสตร์และเทคโนโลยี</t>
  </si>
  <si>
    <t>ร้อยละ93.80</t>
  </si>
  <si>
    <t>ร้อยละ 93.97</t>
  </si>
  <si>
    <t>1.2.3</t>
  </si>
  <si>
    <t>ร้อยละของกิจกรรมที่สามารถดำเนินการได้บรรลุเป้าหมายตามแผนด้านการส่งเสริมคุณธรรมจริยธรรมและปราบปรามทุจริต</t>
  </si>
  <si>
    <t>ร้อยละ94.73</t>
  </si>
  <si>
    <t>ร้อยละ 84.85</t>
  </si>
  <si>
    <t>ระดับความสำเร็จของการเตรียมความพร้อมในการเข้าสู่ประชาคมอาเซียน (ASEAN Readiness)</t>
  </si>
  <si>
    <t>1.3.1</t>
  </si>
  <si>
    <t>ร้อยละของโครงการ/กิจกรรมการเตรียมพร้อมในการเข้าสู่ประชาคมอาเซียนที่มีการดำเนินการและการติดตามผลการดำเนินงานอย่างเป็นรูปธรรม</t>
  </si>
  <si>
    <t>1.4.1</t>
  </si>
  <si>
    <t>ร้อยละความสำเร็จของการเบิกจ่ายเงินงบประมาณ</t>
  </si>
  <si>
    <t>ระดับความสำเร็จในการบูรณาการเพื่อขับเคลื่อนการปฏิบัติราชการโดยรวมของกระทรวง</t>
  </si>
  <si>
    <t>ร้อยละของระดับความพึงพอใจของผู้รับบริการ</t>
  </si>
  <si>
    <t xml:space="preserve">มิติภายนอก : มิติด้านการประเมินคุณภาพ </t>
  </si>
  <si>
    <t>ร้อยละความสำเร็จของการเบิกจ่ายเงินงบประมาณรายจ่ายลงทุน</t>
  </si>
  <si>
    <t>ร้อยละ 72.89</t>
  </si>
  <si>
    <t>ร้อยละ 1.84</t>
  </si>
  <si>
    <t>ร้อยละความสำเร็จของการเบิกจ่ายเงินงบประมาณรายจ่ายรวม 6 เดือนแรก</t>
  </si>
  <si>
    <t>ร้อยละ 53.80</t>
  </si>
  <si>
    <t>ร้อยละความสำเร็จของการเบิกจ่ายเงินงบประมาณรายจ่ายรวม 12 เดือน</t>
  </si>
  <si>
    <t xml:space="preserve"> ร้อยละ 92.74</t>
  </si>
  <si>
    <t xml:space="preserve"> ร้อยละ 91.97</t>
  </si>
  <si>
    <t>ร้อยละ 96.67</t>
  </si>
  <si>
    <t>ระดับ 4.88</t>
  </si>
  <si>
    <t>ระดับความสำเร็จของการปรับปรุงกระบวนการ</t>
  </si>
  <si>
    <t>ระดับความสำเร็จของการพัฒนาสมารรถนะของบุคลากร</t>
  </si>
  <si>
    <t>ระดับความสำเร็จของการพัฒนาปรับปรุงวัฒนาธรรมองค์การ</t>
  </si>
  <si>
    <t>ระดับความสำเร็จของการดำเนินโครงการสร้างความโปร่งโสในการปฏิบัติราชการ</t>
  </si>
  <si>
    <t>มิติภายใน : มิติด้านการประเมินประสิทธิภาพ (น้ำหนัก : ร้อยละ 15)</t>
  </si>
  <si>
    <t>มิติภายใน (น้ำหนัก : ร้อยละ 30)</t>
  </si>
  <si>
    <t>สำนักงาน ก.พ.ร. มีมติเห็นชอบให้ยกเลิกตัวชี้วัดนี้ และตัดน้ำหนักร้อยละ 10 ออกจากกรอบการประเมินฯ พ.ศ.2556 สป.วท.   ให้คงเหลือน้ำหนักรวมร้อยละ 90 ในการนี้ สป.วท. ได้ทำการตัดน้ำหนักออกเรียบร้อยแล้ว</t>
  </si>
  <si>
    <t>จำนวนทรัพย์สินทางปัญญาที่ยื่นขอรับความคุ้มครองต่อบุคลากรวิจัย</t>
  </si>
  <si>
    <t xml:space="preserve"> ระดับ  5</t>
  </si>
  <si>
    <t xml:space="preserve">   0.16 คำขอ/คน</t>
  </si>
  <si>
    <t xml:space="preserve"> ร้อยละ 100</t>
  </si>
  <si>
    <t xml:space="preserve">  ร้อยละ  98</t>
  </si>
  <si>
    <t xml:space="preserve">  ร้อยละ 98</t>
  </si>
  <si>
    <t xml:space="preserve">  ร้อยละ 80</t>
  </si>
  <si>
    <t xml:space="preserve">  ระดับ  5</t>
  </si>
  <si>
    <t xml:space="preserve">   ระดับ   2 </t>
  </si>
  <si>
    <t xml:space="preserve">  ร้อยละ  90</t>
  </si>
  <si>
    <t xml:space="preserve">  ร้อยละ 96</t>
  </si>
  <si>
    <t xml:space="preserve">   ระดับ  5</t>
  </si>
  <si>
    <t xml:space="preserve"> 425  ราย</t>
  </si>
  <si>
    <t xml:space="preserve">  505  ราย</t>
  </si>
  <si>
    <t>ระดับความสำเร็จของร้อยละเฉลี่ยถ่วงน้ำหนักของตัวชี้วัดตามภารกิจหลักของกรมหรือเทียบเท่าและตัวชี้วัดของกระทรวงที่มีเป้าหมายร่วมกัน (Joint KPI)</t>
  </si>
  <si>
    <t>สัดส่วนผลกระทบทางเศรษฐกิจและสังคมต่องบประมาณที่หน่วยงานในสังกัดกระทรวงวิทยาศาสตร์และเทคโนโลยีได้รับในปีงบประมาณ       พ.ศ. 2556</t>
  </si>
  <si>
    <t xml:space="preserve">10 เดือน  </t>
  </si>
  <si>
    <t>ระดับ 3</t>
  </si>
  <si>
    <t xml:space="preserve">11 เดือน  </t>
  </si>
  <si>
    <t>ปี 2557</t>
  </si>
  <si>
    <t>คุณภาพการให้บริการประชาชน (Service Level Agreement: SLA)</t>
  </si>
  <si>
    <t>การเบิกจ่ายเงินงบประมาณ</t>
  </si>
  <si>
    <t>การประหยัดพลังงาน</t>
  </si>
  <si>
    <t>การพัฒนาประสิทธิภาพระบบสารทนเทศภาครัฐ</t>
  </si>
  <si>
    <t>มิติภายใน : มิติด้านการพัฒนาองค์การ (น้ำหนัก: ร้อยละ 10)</t>
  </si>
  <si>
    <t>ระดับความสำเร็จของการพัฒนาสมรรถนะองค์การ</t>
  </si>
  <si>
    <t>ระดับความสำเร็จของการจัดทำรายงานลักษณะสำคัญขององค์การ</t>
  </si>
  <si>
    <t>ระดับความสำเร็จของการพัฒนาองค์การ</t>
  </si>
  <si>
    <t xml:space="preserve">มิติภายนอก : มิติด้านการประเมินคุณภาพ (น้ำหนัก : ร้อยละ 0) </t>
  </si>
  <si>
    <t>ระดับความสำเร็จในการบูรณาการเพื่อขับเคลื่อนการปฏิบัติราชการโดยรวมของกระทรวง (ตัวชี้วัดกระทรวง*)</t>
  </si>
  <si>
    <t>ร้อยละ 95.5</t>
  </si>
  <si>
    <t>ร้อยละ 95.65</t>
  </si>
  <si>
    <t>ร้อยละ 39.13</t>
  </si>
  <si>
    <t>ร้อยละความสำเร็จของการเบิกจ่ายเงินงบประมาณรายจ่ายภาพรวม</t>
  </si>
  <si>
    <t>ร้อยละ 95.62</t>
  </si>
  <si>
    <t>ร้อยละ 26.41</t>
  </si>
  <si>
    <t>ด้านไฟฟ้า</t>
  </si>
  <si>
    <t>ด้านน้ำมันเชื้อเพลิง</t>
  </si>
  <si>
    <t xml:space="preserve">        =3.50-4.49</t>
  </si>
  <si>
    <t>ระดับ 4</t>
  </si>
  <si>
    <t xml:space="preserve">สป.วท.  ไม่มีการดำเนินงานในตัวชี้วัดนี้
</t>
  </si>
  <si>
    <r>
      <t>ร้อยละของนักเรียนในโครงการสนับสนุนการจัดตั้งห้องเรียนวิทยาศาสตร์ในโรงเรียน โดยการกำกับดูแลของมหาวิทยาลัยเข้าศึกษาต่อในคณะวิชาที่เกี่ยวข้องด้านวิทยาศาสตร์และเทคโนโลยี (</t>
    </r>
    <r>
      <rPr>
        <u/>
        <sz val="15"/>
        <rFont val="TH Fah kwang"/>
      </rPr>
      <t>รวม</t>
    </r>
    <r>
      <rPr>
        <sz val="15"/>
        <rFont val="TH Fah kwang"/>
      </rPr>
      <t>คณะวิศวกรรมศาสตร์และแพทยศาสตร์)</t>
    </r>
  </si>
  <si>
    <r>
      <t>ร้อยละของนักเรียนในโครงการสนับสนุนการจัดตั้งห้องเรียนวิทยาศาสตร์ในโรงเรียน โดยการกำกับดูแลของมหาวิทยาลัยเข้าศึกษาต่อในคณะวิชาที่เกี่ยวข้องด้านวิทยาศาสตร์และเทคโนโลยี (</t>
    </r>
    <r>
      <rPr>
        <u/>
        <sz val="15"/>
        <rFont val="TH Fah kwang"/>
      </rPr>
      <t>ไม่รวม</t>
    </r>
    <r>
      <rPr>
        <sz val="15"/>
        <rFont val="TH Fah kwang"/>
      </rPr>
      <t>คณะวิศวกรรมศาสตร์และแพทยศาสตร์)</t>
    </r>
  </si>
  <si>
    <t>มิติภายนอก (น้ำหนัก : ร้อยละ 75)</t>
  </si>
  <si>
    <t>มิติภายนอก : มิติด้านประสิทธิผล (น้ำหนัก : ร้อยละ 75)</t>
  </si>
  <si>
    <t>ปี 2558</t>
  </si>
  <si>
    <t>ระดับความสำเร็จของร้อยละเฉลี่ยถ่วงน้ำหนักในการบรรลุเป้าหมายตามภารกิจหลักของกระทรวงตามยุทธศาสตร์ของประเทศ /แผนยุทธศาสตร์กระทรวง / ตัวชี้วัดระหว่างกระทรวงที่มีเป้าหมายร่วมกัน (Joint KPIs)และตัวชี้วัดภารกิจหลักของกรม</t>
  </si>
  <si>
    <t>ระดับความสำเร็จในการจัดทำแนวทางกลางสำหรับการคำนวณหามูลค่าเพิ่มจากผลงานวิจัยและพัฒนาที่มีให้แก่เศรษฐกิจ  (ตัวชี้วัดกระทรวง*)</t>
  </si>
  <si>
    <t>1.3.2</t>
  </si>
  <si>
    <t>ร้อยละ 35.68</t>
  </si>
  <si>
    <t>ร้อยละ 93</t>
  </si>
  <si>
    <t>ร้อยละ 35</t>
  </si>
  <si>
    <t>จำนวนสถานประกอบการ/ชุมชนที่ใช้ผลงานวิจัยและพัฒนา</t>
  </si>
  <si>
    <t>110 (ราย)</t>
  </si>
  <si>
    <t>จำนวนผู้รับบริการงานด้านวิทยาศาสตร์ เทคโนโลยี และนวัตกรรมผ่านศูนย์ประสานงานกระทรวงวิทยาศาสตร์และเทคโนโลยีประจำภูมิภาค</t>
  </si>
  <si>
    <t>ระดับความสำเร็จของศูนย์ประสานงานกระทรวงวิทยาศาสตร์และเทคโนโลยีประจำภูมิภาคในการจัดทำ Value Chain</t>
  </si>
  <si>
    <t>มิติภายใน (น้ำหนัก : ร้อยละ 25)</t>
  </si>
  <si>
    <t>ร้อยละ 39.2218</t>
  </si>
  <si>
    <t>ร้อยละ 98.265</t>
  </si>
  <si>
    <t>ร้อยละ 81</t>
  </si>
  <si>
    <t>ร้อยละ 92</t>
  </si>
  <si>
    <t>ระดับ 1
(ร้อยละ 1.56)</t>
  </si>
  <si>
    <t>ระดับ 1
(ร้อยละ 86.18)</t>
  </si>
  <si>
    <t>ระดับคุณธรรมและความโปร่งใสในการดำเนินงานของหน่วยงาน</t>
  </si>
  <si>
    <t>ร้อยละของนักเรียนในโครงการสนับสนุนการจัดตั้งห้องเรียนวิทยาศาสตร์ในโรงเรียนโดยการกำกับดูแลของมหาวิทยาลัยเข้าศึกษาต่อในคณะวิชาที่เกี่ยวข้องด้านวิทยาศาสตร์และเทคโนโลยี</t>
  </si>
  <si>
    <t>ร้อยละ 92.89</t>
  </si>
  <si>
    <t>ร้อยละ 27.41</t>
  </si>
  <si>
    <t xml:space="preserve">ระดับ 2 </t>
  </si>
  <si>
    <t>ระดับ 1
(ร้อยละ 2.51)</t>
  </si>
  <si>
    <t>ระดับ 2
(ร้อยละ 91.30)</t>
  </si>
  <si>
    <t>ระดับ 1
(ร้อยละ 2.58)</t>
  </si>
  <si>
    <t>ระดับ 4
(ร้อยละ 93.74)</t>
  </si>
  <si>
    <t xml:space="preserve">ตารางสรุปผลการปฏิบัติราชการตามคำรับรองการปฏิบัติราชการ   สำนักงานปลัดกระทรวงวิทยาศาสตร์และเทคโนโลยี (Sar Card) </t>
  </si>
  <si>
    <t>ระดับ 4.2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</si>
</sst>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0.0000"/>
    <numFmt numFmtId="189" formatCode="0.000"/>
  </numFmts>
  <fonts count="17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sz val="15"/>
      <name val="Tahoma"/>
      <family val="2"/>
    </font>
    <font>
      <b/>
      <sz val="12"/>
      <name val="TH Fah kwang"/>
    </font>
    <font>
      <sz val="12"/>
      <name val="TH Fah kwang"/>
    </font>
    <font>
      <b/>
      <sz val="22"/>
      <name val="TH Fah kwang"/>
    </font>
    <font>
      <b/>
      <sz val="15"/>
      <name val="TH Fah kwang"/>
    </font>
    <font>
      <sz val="15"/>
      <name val="TH Fah kwang"/>
    </font>
    <font>
      <sz val="11"/>
      <color theme="1"/>
      <name val="Tahoma"/>
      <family val="2"/>
      <charset val="222"/>
      <scheme val="minor"/>
    </font>
    <font>
      <sz val="15"/>
      <color theme="1"/>
      <name val="Tahoma"/>
      <family val="2"/>
      <charset val="222"/>
      <scheme val="minor"/>
    </font>
    <font>
      <sz val="15"/>
      <color theme="1"/>
      <name val="TH Fah kwang"/>
    </font>
    <font>
      <b/>
      <sz val="15"/>
      <color rgb="FFFF0000"/>
      <name val="TH Fah kwang"/>
    </font>
    <font>
      <u/>
      <sz val="15"/>
      <name val="TH Fah kwang"/>
    </font>
    <font>
      <b/>
      <sz val="18"/>
      <name val="TH Fah kwang"/>
    </font>
    <font>
      <b/>
      <sz val="14"/>
      <name val="TH Fah kwang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86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189" fontId="3" fillId="0" borderId="0" xfId="0" applyNumberFormat="1" applyFont="1" applyFill="1" applyBorder="1" applyAlignment="1">
      <alignment vertical="center"/>
    </xf>
    <xf numFmtId="18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top"/>
    </xf>
    <xf numFmtId="0" fontId="6" fillId="0" borderId="0" xfId="0" quotePrefix="1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8" fillId="4" borderId="1" xfId="0" applyNumberFormat="1" applyFont="1" applyFill="1" applyBorder="1" applyAlignment="1">
      <alignment horizontal="center" vertical="center" wrapText="1"/>
    </xf>
    <xf numFmtId="189" fontId="8" fillId="4" borderId="1" xfId="0" applyNumberFormat="1" applyFont="1" applyFill="1" applyBorder="1" applyAlignment="1">
      <alignment horizontal="center" vertical="center" wrapText="1"/>
    </xf>
    <xf numFmtId="188" fontId="8" fillId="4" borderId="1" xfId="0" applyNumberFormat="1" applyFont="1" applyFill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vertical="center"/>
    </xf>
    <xf numFmtId="0" fontId="8" fillId="2" borderId="3" xfId="0" applyNumberFormat="1" applyFont="1" applyFill="1" applyBorder="1" applyAlignment="1">
      <alignment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189" fontId="8" fillId="2" borderId="1" xfId="0" applyNumberFormat="1" applyFont="1" applyFill="1" applyBorder="1" applyAlignment="1">
      <alignment horizontal="center" vertical="center" wrapText="1"/>
    </xf>
    <xf numFmtId="188" fontId="8" fillId="2" borderId="4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189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5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189" fontId="8" fillId="2" borderId="6" xfId="0" applyNumberFormat="1" applyFont="1" applyFill="1" applyBorder="1" applyAlignment="1">
      <alignment horizontal="center" vertical="center" wrapText="1"/>
    </xf>
    <xf numFmtId="2" fontId="8" fillId="2" borderId="7" xfId="0" applyNumberFormat="1" applyFont="1" applyFill="1" applyBorder="1" applyAlignment="1">
      <alignment horizontal="center" vertical="center" wrapText="1"/>
    </xf>
    <xf numFmtId="189" fontId="8" fillId="2" borderId="4" xfId="0" applyNumberFormat="1" applyFont="1" applyFill="1" applyBorder="1" applyAlignment="1">
      <alignment horizontal="center" vertical="center" wrapText="1"/>
    </xf>
    <xf numFmtId="2" fontId="8" fillId="2" borderId="8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88" fontId="8" fillId="0" borderId="1" xfId="0" applyNumberFormat="1" applyFont="1" applyFill="1" applyBorder="1" applyAlignment="1">
      <alignment horizontal="center" vertical="center" wrapText="1"/>
    </xf>
    <xf numFmtId="0" fontId="8" fillId="6" borderId="9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1" xfId="2" applyNumberFormat="1" applyFont="1" applyFill="1" applyBorder="1" applyAlignment="1">
      <alignment horizontal="center" vertical="center" wrapText="1"/>
    </xf>
    <xf numFmtId="0" fontId="8" fillId="6" borderId="1" xfId="0" applyNumberFormat="1" applyFont="1" applyFill="1" applyBorder="1" applyAlignment="1">
      <alignment horizontal="center" vertical="center" wrapText="1"/>
    </xf>
    <xf numFmtId="188" fontId="8" fillId="6" borderId="1" xfId="0" applyNumberFormat="1" applyFont="1" applyFill="1" applyBorder="1" applyAlignment="1">
      <alignment horizontal="center" vertical="center" wrapText="1"/>
    </xf>
    <xf numFmtId="2" fontId="8" fillId="6" borderId="1" xfId="2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1"/>
    </xf>
    <xf numFmtId="187" fontId="8" fillId="0" borderId="1" xfId="2" applyNumberFormat="1" applyFont="1" applyFill="1" applyBorder="1" applyAlignment="1">
      <alignment horizontal="center" vertical="center" wrapText="1"/>
    </xf>
    <xf numFmtId="18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1" xfId="0" applyFont="1" applyFill="1" applyBorder="1" applyAlignment="1">
      <alignment horizontal="left" vertical="center" wrapText="1" indent="1"/>
    </xf>
    <xf numFmtId="0" fontId="8" fillId="6" borderId="1" xfId="1" applyNumberFormat="1" applyFont="1" applyFill="1" applyBorder="1" applyAlignment="1">
      <alignment horizontal="center" vertical="center" wrapText="1"/>
    </xf>
    <xf numFmtId="189" fontId="8" fillId="6" borderId="1" xfId="0" applyNumberFormat="1" applyFont="1" applyFill="1" applyBorder="1" applyAlignment="1">
      <alignment horizontal="center" vertical="center" wrapText="1"/>
    </xf>
    <xf numFmtId="0" fontId="8" fillId="6" borderId="3" xfId="0" applyNumberFormat="1" applyFont="1" applyFill="1" applyBorder="1" applyAlignment="1">
      <alignment horizontal="center" vertical="center" wrapText="1"/>
    </xf>
    <xf numFmtId="0" fontId="8" fillId="6" borderId="1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 indent="2"/>
    </xf>
    <xf numFmtId="0" fontId="8" fillId="0" borderId="1" xfId="1" applyNumberFormat="1" applyFont="1" applyFill="1" applyBorder="1" applyAlignment="1">
      <alignment horizontal="center" vertical="center" wrapText="1"/>
    </xf>
    <xf numFmtId="0" fontId="8" fillId="2" borderId="1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 indent="2"/>
    </xf>
    <xf numFmtId="0" fontId="8" fillId="7" borderId="1" xfId="0" applyNumberFormat="1" applyFont="1" applyFill="1" applyBorder="1" applyAlignment="1">
      <alignment horizontal="center" vertical="center" wrapText="1"/>
    </xf>
    <xf numFmtId="189" fontId="8" fillId="7" borderId="1" xfId="0" applyNumberFormat="1" applyFont="1" applyFill="1" applyBorder="1" applyAlignment="1">
      <alignment horizontal="center" vertical="center" wrapText="1"/>
    </xf>
    <xf numFmtId="188" fontId="8" fillId="7" borderId="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center" vertical="center" wrapText="1"/>
    </xf>
    <xf numFmtId="0" fontId="8" fillId="3" borderId="14" xfId="0" applyNumberFormat="1" applyFont="1" applyFill="1" applyBorder="1" applyAlignment="1">
      <alignment horizontal="center" vertical="center" wrapText="1"/>
    </xf>
    <xf numFmtId="0" fontId="8" fillId="3" borderId="15" xfId="0" applyNumberFormat="1" applyFont="1" applyFill="1" applyBorder="1" applyAlignment="1">
      <alignment horizontal="center" vertical="center" wrapText="1"/>
    </xf>
    <xf numFmtId="0" fontId="8" fillId="3" borderId="16" xfId="0" applyNumberFormat="1" applyFont="1" applyFill="1" applyBorder="1" applyAlignment="1">
      <alignment horizontal="center" vertical="center" wrapText="1"/>
    </xf>
    <xf numFmtId="0" fontId="8" fillId="3" borderId="17" xfId="0" applyNumberFormat="1" applyFont="1" applyFill="1" applyBorder="1" applyAlignment="1">
      <alignment horizontal="center" vertical="center" wrapText="1"/>
    </xf>
    <xf numFmtId="188" fontId="8" fillId="3" borderId="1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quotePrefix="1" applyFont="1" applyFill="1" applyBorder="1" applyAlignment="1">
      <alignment horizontal="right" vertical="center" wrapText="1"/>
    </xf>
    <xf numFmtId="0" fontId="11" fillId="0" borderId="0" xfId="0" applyFont="1"/>
    <xf numFmtId="0" fontId="12" fillId="0" borderId="0" xfId="0" quotePrefix="1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quotePrefix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4" borderId="6" xfId="0" applyNumberFormat="1" applyFont="1" applyFill="1" applyBorder="1" applyAlignment="1">
      <alignment horizontal="center" vertical="center" wrapText="1"/>
    </xf>
    <xf numFmtId="189" fontId="8" fillId="4" borderId="6" xfId="0" applyNumberFormat="1" applyFont="1" applyFill="1" applyBorder="1" applyAlignment="1">
      <alignment horizontal="center" vertical="center" wrapText="1"/>
    </xf>
    <xf numFmtId="188" fontId="8" fillId="4" borderId="6" xfId="0" applyNumberFormat="1" applyFont="1" applyFill="1" applyBorder="1" applyAlignment="1">
      <alignment horizontal="center" vertical="center" wrapText="1"/>
    </xf>
    <xf numFmtId="2" fontId="8" fillId="4" borderId="6" xfId="0" applyNumberFormat="1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19" xfId="0" applyNumberFormat="1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7" borderId="9" xfId="0" applyNumberFormat="1" applyFont="1" applyFill="1" applyBorder="1" applyAlignment="1">
      <alignment horizontal="left" vertical="center" wrapText="1" indent="1"/>
    </xf>
    <xf numFmtId="0" fontId="8" fillId="7" borderId="1" xfId="0" applyNumberFormat="1" applyFont="1" applyFill="1" applyBorder="1" applyAlignment="1">
      <alignment horizontal="left" vertical="center" wrapText="1" indent="2"/>
    </xf>
    <xf numFmtId="0" fontId="8" fillId="7" borderId="1" xfId="0" applyNumberFormat="1" applyFont="1" applyFill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wrapText="1"/>
    </xf>
    <xf numFmtId="0" fontId="8" fillId="7" borderId="1" xfId="2" applyNumberFormat="1" applyFont="1" applyFill="1" applyBorder="1" applyAlignment="1">
      <alignment horizontal="center" vertical="center" wrapText="1"/>
    </xf>
    <xf numFmtId="0" fontId="8" fillId="7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9" fillId="7" borderId="1" xfId="0" applyNumberFormat="1" applyFont="1" applyFill="1" applyBorder="1" applyAlignment="1">
      <alignment horizontal="center" vertical="center" wrapText="1"/>
    </xf>
    <xf numFmtId="188" fontId="9" fillId="7" borderId="1" xfId="0" applyNumberFormat="1" applyFont="1" applyFill="1" applyBorder="1" applyAlignment="1">
      <alignment horizontal="center" vertical="center" wrapText="1"/>
    </xf>
    <xf numFmtId="189" fontId="9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vertical="center" wrapText="1"/>
    </xf>
    <xf numFmtId="0" fontId="9" fillId="7" borderId="1" xfId="0" applyNumberFormat="1" applyFont="1" applyFill="1" applyBorder="1" applyAlignment="1">
      <alignment horizontal="left" vertical="center" wrapText="1" indent="2"/>
    </xf>
    <xf numFmtId="0" fontId="9" fillId="7" borderId="1" xfId="1" applyNumberFormat="1" applyFont="1" applyFill="1" applyBorder="1" applyAlignment="1">
      <alignment horizontal="center" vertical="center" wrapText="1"/>
    </xf>
    <xf numFmtId="1" fontId="8" fillId="7" borderId="1" xfId="0" applyNumberFormat="1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 vertical="center" wrapText="1"/>
    </xf>
    <xf numFmtId="188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vertical="center"/>
    </xf>
    <xf numFmtId="0" fontId="9" fillId="7" borderId="1" xfId="0" applyNumberFormat="1" applyFont="1" applyFill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88" fontId="8" fillId="3" borderId="1" xfId="0" applyNumberFormat="1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 indent="2"/>
    </xf>
    <xf numFmtId="187" fontId="8" fillId="7" borderId="1" xfId="1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89" fontId="8" fillId="0" borderId="1" xfId="0" applyNumberFormat="1" applyFont="1" applyFill="1" applyBorder="1" applyAlignment="1">
      <alignment horizontal="center" wrapText="1"/>
    </xf>
    <xf numFmtId="189" fontId="9" fillId="0" borderId="1" xfId="0" applyNumberFormat="1" applyFont="1" applyFill="1" applyBorder="1" applyAlignment="1">
      <alignment horizontal="center" vertical="center" wrapText="1"/>
    </xf>
    <xf numFmtId="188" fontId="9" fillId="0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wrapText="1"/>
    </xf>
    <xf numFmtId="189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quotePrefix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0" fontId="16" fillId="5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left" vertical="center" wrapText="1"/>
    </xf>
    <xf numFmtId="0" fontId="8" fillId="2" borderId="11" xfId="0" applyNumberFormat="1" applyFont="1" applyFill="1" applyBorder="1" applyAlignment="1">
      <alignment horizontal="left" vertical="center" wrapText="1"/>
    </xf>
    <xf numFmtId="0" fontId="8" fillId="2" borderId="3" xfId="0" applyNumberFormat="1" applyFont="1" applyFill="1" applyBorder="1" applyAlignment="1">
      <alignment horizontal="left" vertical="center" wrapText="1"/>
    </xf>
    <xf numFmtId="0" fontId="8" fillId="5" borderId="25" xfId="0" applyNumberFormat="1" applyFont="1" applyFill="1" applyBorder="1" applyAlignment="1">
      <alignment horizontal="center" vertical="center" wrapText="1"/>
    </xf>
    <xf numFmtId="0" fontId="8" fillId="5" borderId="26" xfId="0" applyNumberFormat="1" applyFont="1" applyFill="1" applyBorder="1" applyAlignment="1">
      <alignment horizontal="center" vertical="center" wrapText="1"/>
    </xf>
    <xf numFmtId="0" fontId="8" fillId="5" borderId="37" xfId="0" applyNumberFormat="1" applyFont="1" applyFill="1" applyBorder="1" applyAlignment="1">
      <alignment horizontal="center" vertical="center" wrapText="1"/>
    </xf>
    <xf numFmtId="0" fontId="8" fillId="5" borderId="4" xfId="0" applyNumberFormat="1" applyFont="1" applyFill="1" applyBorder="1" applyAlignment="1">
      <alignment horizontal="center" vertical="center" wrapText="1"/>
    </xf>
    <xf numFmtId="0" fontId="8" fillId="4" borderId="35" xfId="0" applyNumberFormat="1" applyFont="1" applyFill="1" applyBorder="1" applyAlignment="1">
      <alignment horizontal="left" vertical="center" wrapText="1"/>
    </xf>
    <xf numFmtId="0" fontId="8" fillId="4" borderId="36" xfId="0" applyNumberFormat="1" applyFont="1" applyFill="1" applyBorder="1" applyAlignment="1">
      <alignment horizontal="left" vertical="center" wrapText="1"/>
    </xf>
    <xf numFmtId="0" fontId="8" fillId="4" borderId="38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quotePrefix="1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9" fillId="0" borderId="28" xfId="0" applyFont="1" applyFill="1" applyBorder="1" applyAlignment="1">
      <alignment horizontal="left" vertical="center" wrapText="1"/>
    </xf>
    <xf numFmtId="0" fontId="9" fillId="0" borderId="28" xfId="0" quotePrefix="1" applyFont="1" applyFill="1" applyBorder="1" applyAlignment="1">
      <alignment horizontal="left" vertical="center" wrapText="1"/>
    </xf>
    <xf numFmtId="189" fontId="13" fillId="8" borderId="25" xfId="0" applyNumberFormat="1" applyFont="1" applyFill="1" applyBorder="1" applyAlignment="1">
      <alignment horizontal="center" vertical="center" wrapText="1"/>
    </xf>
    <xf numFmtId="189" fontId="13" fillId="8" borderId="39" xfId="0" applyNumberFormat="1" applyFont="1" applyFill="1" applyBorder="1" applyAlignment="1">
      <alignment horizontal="center" vertical="center" wrapText="1"/>
    </xf>
    <xf numFmtId="189" fontId="13" fillId="8" borderId="26" xfId="0" applyNumberFormat="1" applyFont="1" applyFill="1" applyBorder="1" applyAlignment="1">
      <alignment horizontal="center" vertical="center" wrapText="1"/>
    </xf>
    <xf numFmtId="189" fontId="13" fillId="8" borderId="40" xfId="0" applyNumberFormat="1" applyFont="1" applyFill="1" applyBorder="1" applyAlignment="1">
      <alignment horizontal="center" vertical="center" wrapText="1"/>
    </xf>
    <xf numFmtId="189" fontId="13" fillId="8" borderId="41" xfId="0" applyNumberFormat="1" applyFont="1" applyFill="1" applyBorder="1" applyAlignment="1">
      <alignment horizontal="center" vertical="center" wrapText="1"/>
    </xf>
    <xf numFmtId="189" fontId="13" fillId="8" borderId="42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left" vertical="center"/>
    </xf>
    <xf numFmtId="0" fontId="8" fillId="2" borderId="11" xfId="0" applyNumberFormat="1" applyFont="1" applyFill="1" applyBorder="1" applyAlignment="1">
      <alignment horizontal="left" vertical="center"/>
    </xf>
    <xf numFmtId="0" fontId="8" fillId="2" borderId="3" xfId="0" applyNumberFormat="1" applyFont="1" applyFill="1" applyBorder="1" applyAlignment="1">
      <alignment horizontal="left" vertical="center"/>
    </xf>
    <xf numFmtId="0" fontId="8" fillId="5" borderId="21" xfId="0" applyNumberFormat="1" applyFont="1" applyFill="1" applyBorder="1" applyAlignment="1">
      <alignment horizontal="center" vertical="center" wrapText="1"/>
    </xf>
    <xf numFmtId="0" fontId="8" fillId="5" borderId="20" xfId="0" applyNumberFormat="1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wrapText="1"/>
    </xf>
    <xf numFmtId="0" fontId="8" fillId="5" borderId="22" xfId="0" applyFont="1" applyFill="1" applyBorder="1" applyAlignment="1">
      <alignment horizontal="center" wrapText="1"/>
    </xf>
    <xf numFmtId="0" fontId="8" fillId="5" borderId="23" xfId="0" applyFont="1" applyFill="1" applyBorder="1" applyAlignment="1">
      <alignment horizontal="center" wrapText="1"/>
    </xf>
    <xf numFmtId="189" fontId="8" fillId="5" borderId="5" xfId="0" applyNumberFormat="1" applyFont="1" applyFill="1" applyBorder="1" applyAlignment="1">
      <alignment horizontal="center" vertical="center" wrapText="1"/>
    </xf>
    <xf numFmtId="0" fontId="8" fillId="4" borderId="20" xfId="0" applyNumberFormat="1" applyFont="1" applyFill="1" applyBorder="1" applyAlignment="1">
      <alignment horizontal="left" vertical="center" wrapText="1"/>
    </xf>
    <xf numFmtId="0" fontId="8" fillId="4" borderId="11" xfId="0" applyNumberFormat="1" applyFont="1" applyFill="1" applyBorder="1" applyAlignment="1">
      <alignment horizontal="left" vertical="center" wrapText="1"/>
    </xf>
    <xf numFmtId="0" fontId="8" fillId="4" borderId="3" xfId="0" applyNumberFormat="1" applyFont="1" applyFill="1" applyBorder="1" applyAlignment="1">
      <alignment horizontal="left" vertical="center" wrapText="1"/>
    </xf>
    <xf numFmtId="0" fontId="7" fillId="0" borderId="29" xfId="3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wrapText="1"/>
    </xf>
    <xf numFmtId="0" fontId="8" fillId="5" borderId="26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8" fillId="5" borderId="33" xfId="0" applyNumberFormat="1" applyFont="1" applyFill="1" applyBorder="1" applyAlignment="1">
      <alignment horizontal="center" vertical="center" wrapText="1"/>
    </xf>
    <xf numFmtId="0" fontId="8" fillId="5" borderId="13" xfId="0" applyNumberFormat="1" applyFont="1" applyFill="1" applyBorder="1" applyAlignment="1">
      <alignment horizontal="center" vertical="center" wrapText="1"/>
    </xf>
    <xf numFmtId="0" fontId="8" fillId="5" borderId="34" xfId="0" applyNumberFormat="1" applyFont="1" applyFill="1" applyBorder="1" applyAlignment="1">
      <alignment horizontal="center" vertical="center" wrapText="1"/>
    </xf>
    <xf numFmtId="0" fontId="8" fillId="5" borderId="30" xfId="0" applyNumberFormat="1" applyFont="1" applyFill="1" applyBorder="1" applyAlignment="1">
      <alignment horizontal="center" vertical="center" wrapText="1"/>
    </xf>
    <xf numFmtId="0" fontId="8" fillId="5" borderId="9" xfId="0" applyNumberFormat="1" applyFont="1" applyFill="1" applyBorder="1" applyAlignment="1">
      <alignment horizontal="center" vertical="center" wrapText="1"/>
    </xf>
    <xf numFmtId="0" fontId="8" fillId="5" borderId="12" xfId="0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27" xfId="0" applyNumberFormat="1" applyFont="1" applyFill="1" applyBorder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 wrapText="1"/>
    </xf>
    <xf numFmtId="0" fontId="8" fillId="5" borderId="32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176893</xdr:colOff>
      <xdr:row>25</xdr:row>
      <xdr:rowOff>299357</xdr:rowOff>
    </xdr:from>
    <xdr:to>
      <xdr:col>8</xdr:col>
      <xdr:colOff>428893</xdr:colOff>
      <xdr:row>25</xdr:row>
      <xdr:rowOff>551357</xdr:rowOff>
    </xdr:to>
    <xdr:sp macro="" textlink="">
      <xdr:nvSpPr>
        <xdr:cNvPr id="38" name="Oval 708"/>
        <xdr:cNvSpPr>
          <a:spLocks noChangeArrowheads="1"/>
        </xdr:cNvSpPr>
      </xdr:nvSpPr>
      <xdr:spPr bwMode="auto">
        <a:xfrm>
          <a:off x="6953250" y="21757821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176893</xdr:colOff>
      <xdr:row>24</xdr:row>
      <xdr:rowOff>299357</xdr:rowOff>
    </xdr:from>
    <xdr:to>
      <xdr:col>8</xdr:col>
      <xdr:colOff>428893</xdr:colOff>
      <xdr:row>24</xdr:row>
      <xdr:rowOff>551357</xdr:rowOff>
    </xdr:to>
    <xdr:sp macro="" textlink="">
      <xdr:nvSpPr>
        <xdr:cNvPr id="39" name="Oval 708"/>
        <xdr:cNvSpPr>
          <a:spLocks noChangeArrowheads="1"/>
        </xdr:cNvSpPr>
      </xdr:nvSpPr>
      <xdr:spPr bwMode="auto">
        <a:xfrm>
          <a:off x="6953250" y="20927786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176893</xdr:colOff>
      <xdr:row>23</xdr:row>
      <xdr:rowOff>299357</xdr:rowOff>
    </xdr:from>
    <xdr:to>
      <xdr:col>8</xdr:col>
      <xdr:colOff>428893</xdr:colOff>
      <xdr:row>23</xdr:row>
      <xdr:rowOff>551357</xdr:rowOff>
    </xdr:to>
    <xdr:sp macro="" textlink="">
      <xdr:nvSpPr>
        <xdr:cNvPr id="40" name="Oval 708"/>
        <xdr:cNvSpPr>
          <a:spLocks noChangeArrowheads="1"/>
        </xdr:cNvSpPr>
      </xdr:nvSpPr>
      <xdr:spPr bwMode="auto">
        <a:xfrm>
          <a:off x="6953250" y="20097750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176893</xdr:colOff>
      <xdr:row>24</xdr:row>
      <xdr:rowOff>299357</xdr:rowOff>
    </xdr:from>
    <xdr:to>
      <xdr:col>8</xdr:col>
      <xdr:colOff>428893</xdr:colOff>
      <xdr:row>24</xdr:row>
      <xdr:rowOff>551357</xdr:rowOff>
    </xdr:to>
    <xdr:sp macro="" textlink="">
      <xdr:nvSpPr>
        <xdr:cNvPr id="42" name="Oval 708"/>
        <xdr:cNvSpPr>
          <a:spLocks noChangeArrowheads="1"/>
        </xdr:cNvSpPr>
      </xdr:nvSpPr>
      <xdr:spPr bwMode="auto">
        <a:xfrm>
          <a:off x="6953250" y="20927786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176893</xdr:colOff>
      <xdr:row>21</xdr:row>
      <xdr:rowOff>299357</xdr:rowOff>
    </xdr:from>
    <xdr:to>
      <xdr:col>8</xdr:col>
      <xdr:colOff>428893</xdr:colOff>
      <xdr:row>21</xdr:row>
      <xdr:rowOff>551357</xdr:rowOff>
    </xdr:to>
    <xdr:sp macro="" textlink="">
      <xdr:nvSpPr>
        <xdr:cNvPr id="43" name="Oval 708"/>
        <xdr:cNvSpPr>
          <a:spLocks noChangeArrowheads="1"/>
        </xdr:cNvSpPr>
      </xdr:nvSpPr>
      <xdr:spPr bwMode="auto">
        <a:xfrm>
          <a:off x="6953250" y="18437678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176893</xdr:colOff>
      <xdr:row>12</xdr:row>
      <xdr:rowOff>299357</xdr:rowOff>
    </xdr:from>
    <xdr:to>
      <xdr:col>8</xdr:col>
      <xdr:colOff>428893</xdr:colOff>
      <xdr:row>12</xdr:row>
      <xdr:rowOff>551357</xdr:rowOff>
    </xdr:to>
    <xdr:sp macro="" textlink="">
      <xdr:nvSpPr>
        <xdr:cNvPr id="51" name="Oval 708"/>
        <xdr:cNvSpPr>
          <a:spLocks noChangeArrowheads="1"/>
        </xdr:cNvSpPr>
      </xdr:nvSpPr>
      <xdr:spPr bwMode="auto">
        <a:xfrm>
          <a:off x="6953250" y="11416393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176893</xdr:colOff>
      <xdr:row>8</xdr:row>
      <xdr:rowOff>299357</xdr:rowOff>
    </xdr:from>
    <xdr:to>
      <xdr:col>8</xdr:col>
      <xdr:colOff>428893</xdr:colOff>
      <xdr:row>8</xdr:row>
      <xdr:rowOff>551357</xdr:rowOff>
    </xdr:to>
    <xdr:sp macro="" textlink="">
      <xdr:nvSpPr>
        <xdr:cNvPr id="53" name="Oval 708"/>
        <xdr:cNvSpPr>
          <a:spLocks noChangeArrowheads="1"/>
        </xdr:cNvSpPr>
      </xdr:nvSpPr>
      <xdr:spPr bwMode="auto">
        <a:xfrm>
          <a:off x="6953250" y="5347607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176893</xdr:colOff>
      <xdr:row>7</xdr:row>
      <xdr:rowOff>299357</xdr:rowOff>
    </xdr:from>
    <xdr:to>
      <xdr:col>8</xdr:col>
      <xdr:colOff>428893</xdr:colOff>
      <xdr:row>7</xdr:row>
      <xdr:rowOff>551357</xdr:rowOff>
    </xdr:to>
    <xdr:sp macro="" textlink="">
      <xdr:nvSpPr>
        <xdr:cNvPr id="54" name="Oval 708"/>
        <xdr:cNvSpPr>
          <a:spLocks noChangeArrowheads="1"/>
        </xdr:cNvSpPr>
      </xdr:nvSpPr>
      <xdr:spPr bwMode="auto">
        <a:xfrm>
          <a:off x="6953250" y="4517571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176893</xdr:colOff>
      <xdr:row>10</xdr:row>
      <xdr:rowOff>762000</xdr:rowOff>
    </xdr:from>
    <xdr:to>
      <xdr:col>8</xdr:col>
      <xdr:colOff>428893</xdr:colOff>
      <xdr:row>10</xdr:row>
      <xdr:rowOff>1014000</xdr:rowOff>
    </xdr:to>
    <xdr:sp macro="" textlink="">
      <xdr:nvSpPr>
        <xdr:cNvPr id="109" name="Oval 708"/>
        <xdr:cNvSpPr>
          <a:spLocks noChangeArrowheads="1"/>
        </xdr:cNvSpPr>
      </xdr:nvSpPr>
      <xdr:spPr bwMode="auto">
        <a:xfrm>
          <a:off x="6953250" y="8150679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176893</xdr:colOff>
      <xdr:row>11</xdr:row>
      <xdr:rowOff>762000</xdr:rowOff>
    </xdr:from>
    <xdr:to>
      <xdr:col>8</xdr:col>
      <xdr:colOff>428893</xdr:colOff>
      <xdr:row>11</xdr:row>
      <xdr:rowOff>1014000</xdr:rowOff>
    </xdr:to>
    <xdr:sp macro="" textlink="">
      <xdr:nvSpPr>
        <xdr:cNvPr id="111" name="Oval 708"/>
        <xdr:cNvSpPr>
          <a:spLocks noChangeArrowheads="1"/>
        </xdr:cNvSpPr>
      </xdr:nvSpPr>
      <xdr:spPr bwMode="auto">
        <a:xfrm>
          <a:off x="6953250" y="10014857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190500</xdr:colOff>
      <xdr:row>14</xdr:row>
      <xdr:rowOff>598715</xdr:rowOff>
    </xdr:from>
    <xdr:to>
      <xdr:col>8</xdr:col>
      <xdr:colOff>442500</xdr:colOff>
      <xdr:row>14</xdr:row>
      <xdr:rowOff>850715</xdr:rowOff>
    </xdr:to>
    <xdr:sp macro="" textlink="">
      <xdr:nvSpPr>
        <xdr:cNvPr id="131" name="Oval 708"/>
        <xdr:cNvSpPr>
          <a:spLocks noChangeArrowheads="1"/>
        </xdr:cNvSpPr>
      </xdr:nvSpPr>
      <xdr:spPr bwMode="auto">
        <a:xfrm>
          <a:off x="6966857" y="13784036"/>
          <a:ext cx="252000" cy="252000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176893</xdr:colOff>
      <xdr:row>13</xdr:row>
      <xdr:rowOff>449035</xdr:rowOff>
    </xdr:from>
    <xdr:to>
      <xdr:col>8</xdr:col>
      <xdr:colOff>428893</xdr:colOff>
      <xdr:row>13</xdr:row>
      <xdr:rowOff>701035</xdr:rowOff>
    </xdr:to>
    <xdr:sp macro="" textlink="">
      <xdr:nvSpPr>
        <xdr:cNvPr id="133" name="Oval 708"/>
        <xdr:cNvSpPr>
          <a:spLocks noChangeArrowheads="1"/>
        </xdr:cNvSpPr>
      </xdr:nvSpPr>
      <xdr:spPr bwMode="auto">
        <a:xfrm>
          <a:off x="6953250" y="12396106"/>
          <a:ext cx="252000" cy="2520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136072</xdr:colOff>
      <xdr:row>28</xdr:row>
      <xdr:rowOff>272143</xdr:rowOff>
    </xdr:from>
    <xdr:to>
      <xdr:col>8</xdr:col>
      <xdr:colOff>388072</xdr:colOff>
      <xdr:row>28</xdr:row>
      <xdr:rowOff>524143</xdr:rowOff>
    </xdr:to>
    <xdr:sp macro="" textlink="">
      <xdr:nvSpPr>
        <xdr:cNvPr id="134" name="Oval 708"/>
        <xdr:cNvSpPr>
          <a:spLocks noChangeArrowheads="1"/>
        </xdr:cNvSpPr>
      </xdr:nvSpPr>
      <xdr:spPr bwMode="auto">
        <a:xfrm>
          <a:off x="6912429" y="23758072"/>
          <a:ext cx="252000" cy="2520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163285</xdr:colOff>
      <xdr:row>29</xdr:row>
      <xdr:rowOff>312964</xdr:rowOff>
    </xdr:from>
    <xdr:to>
      <xdr:col>8</xdr:col>
      <xdr:colOff>415285</xdr:colOff>
      <xdr:row>29</xdr:row>
      <xdr:rowOff>564964</xdr:rowOff>
    </xdr:to>
    <xdr:sp macro="" textlink="">
      <xdr:nvSpPr>
        <xdr:cNvPr id="135" name="Oval 708"/>
        <xdr:cNvSpPr>
          <a:spLocks noChangeArrowheads="1"/>
        </xdr:cNvSpPr>
      </xdr:nvSpPr>
      <xdr:spPr bwMode="auto">
        <a:xfrm>
          <a:off x="6939642" y="24628928"/>
          <a:ext cx="252000" cy="252000"/>
        </a:xfrm>
        <a:prstGeom prst="ellipse">
          <a:avLst/>
        </a:prstGeom>
        <a:solidFill>
          <a:srgbClr val="FFFF66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366166</xdr:colOff>
      <xdr:row>33</xdr:row>
      <xdr:rowOff>228922</xdr:rowOff>
    </xdr:from>
    <xdr:to>
      <xdr:col>3</xdr:col>
      <xdr:colOff>618166</xdr:colOff>
      <xdr:row>33</xdr:row>
      <xdr:rowOff>480922</xdr:rowOff>
    </xdr:to>
    <xdr:sp macro="" textlink="">
      <xdr:nvSpPr>
        <xdr:cNvPr id="136" name="Oval 708"/>
        <xdr:cNvSpPr>
          <a:spLocks noChangeArrowheads="1"/>
        </xdr:cNvSpPr>
      </xdr:nvSpPr>
      <xdr:spPr bwMode="auto">
        <a:xfrm>
          <a:off x="4404766" y="27686322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523435</xdr:colOff>
      <xdr:row>33</xdr:row>
      <xdr:rowOff>241299</xdr:rowOff>
    </xdr:from>
    <xdr:to>
      <xdr:col>6</xdr:col>
      <xdr:colOff>114300</xdr:colOff>
      <xdr:row>33</xdr:row>
      <xdr:rowOff>479742</xdr:rowOff>
    </xdr:to>
    <xdr:sp macro="" textlink="">
      <xdr:nvSpPr>
        <xdr:cNvPr id="137" name="Oval 708"/>
        <xdr:cNvSpPr>
          <a:spLocks noChangeArrowheads="1"/>
        </xdr:cNvSpPr>
      </xdr:nvSpPr>
      <xdr:spPr bwMode="auto">
        <a:xfrm>
          <a:off x="6022535" y="27698699"/>
          <a:ext cx="251265" cy="238443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33716</xdr:colOff>
      <xdr:row>33</xdr:row>
      <xdr:rowOff>203201</xdr:rowOff>
    </xdr:from>
    <xdr:to>
      <xdr:col>8</xdr:col>
      <xdr:colOff>330200</xdr:colOff>
      <xdr:row>33</xdr:row>
      <xdr:rowOff>469901</xdr:rowOff>
    </xdr:to>
    <xdr:sp macro="" textlink="">
      <xdr:nvSpPr>
        <xdr:cNvPr id="138" name="Oval 708"/>
        <xdr:cNvSpPr>
          <a:spLocks noChangeArrowheads="1"/>
        </xdr:cNvSpPr>
      </xdr:nvSpPr>
      <xdr:spPr bwMode="auto">
        <a:xfrm>
          <a:off x="7768016" y="27660601"/>
          <a:ext cx="296484" cy="266700"/>
        </a:xfrm>
        <a:prstGeom prst="ellipse">
          <a:avLst/>
        </a:prstGeom>
        <a:solidFill>
          <a:srgbClr val="FFFF66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2717345</xdr:colOff>
      <xdr:row>33</xdr:row>
      <xdr:rowOff>207116</xdr:rowOff>
    </xdr:from>
    <xdr:to>
      <xdr:col>2</xdr:col>
      <xdr:colOff>152400</xdr:colOff>
      <xdr:row>33</xdr:row>
      <xdr:rowOff>469714</xdr:rowOff>
    </xdr:to>
    <xdr:sp macro="" textlink="">
      <xdr:nvSpPr>
        <xdr:cNvPr id="139" name="Oval 708"/>
        <xdr:cNvSpPr>
          <a:spLocks noChangeArrowheads="1"/>
        </xdr:cNvSpPr>
      </xdr:nvSpPr>
      <xdr:spPr bwMode="auto">
        <a:xfrm>
          <a:off x="3276145" y="27664516"/>
          <a:ext cx="279855" cy="262598"/>
        </a:xfrm>
        <a:prstGeom prst="ellipse">
          <a:avLst/>
        </a:prstGeom>
        <a:solidFill>
          <a:schemeClr val="bg1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255654</xdr:colOff>
      <xdr:row>33</xdr:row>
      <xdr:rowOff>192454</xdr:rowOff>
    </xdr:from>
    <xdr:to>
      <xdr:col>18</xdr:col>
      <xdr:colOff>507654</xdr:colOff>
      <xdr:row>33</xdr:row>
      <xdr:rowOff>444454</xdr:rowOff>
    </xdr:to>
    <xdr:sp macro="" textlink="">
      <xdr:nvSpPr>
        <xdr:cNvPr id="140" name="Oval 708"/>
        <xdr:cNvSpPr>
          <a:spLocks noChangeArrowheads="1"/>
        </xdr:cNvSpPr>
      </xdr:nvSpPr>
      <xdr:spPr bwMode="auto">
        <a:xfrm>
          <a:off x="9916725" y="26998525"/>
          <a:ext cx="252000" cy="2520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102617</xdr:colOff>
      <xdr:row>33</xdr:row>
      <xdr:rowOff>236204</xdr:rowOff>
    </xdr:from>
    <xdr:to>
      <xdr:col>16</xdr:col>
      <xdr:colOff>354617</xdr:colOff>
      <xdr:row>33</xdr:row>
      <xdr:rowOff>488204</xdr:rowOff>
    </xdr:to>
    <xdr:sp macro="" textlink="">
      <xdr:nvSpPr>
        <xdr:cNvPr id="141" name="Oval 708"/>
        <xdr:cNvSpPr>
          <a:spLocks noChangeArrowheads="1"/>
        </xdr:cNvSpPr>
      </xdr:nvSpPr>
      <xdr:spPr bwMode="auto">
        <a:xfrm>
          <a:off x="8321331" y="27042275"/>
          <a:ext cx="252000" cy="252000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136071</xdr:colOff>
      <xdr:row>33</xdr:row>
      <xdr:rowOff>54428</xdr:rowOff>
    </xdr:from>
    <xdr:to>
      <xdr:col>0</xdr:col>
      <xdr:colOff>475361</xdr:colOff>
      <xdr:row>33</xdr:row>
      <xdr:rowOff>586396</xdr:rowOff>
    </xdr:to>
    <xdr:pic>
      <xdr:nvPicPr>
        <xdr:cNvPr id="142" name="รูปภาพ 141" descr="logo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6071" y="21971453"/>
          <a:ext cx="339290" cy="531968"/>
        </a:xfrm>
        <a:prstGeom prst="rect">
          <a:avLst/>
        </a:prstGeom>
        <a:noFill/>
      </xdr:spPr>
    </xdr:pic>
    <xdr:clientData/>
  </xdr:twoCellAnchor>
  <xdr:twoCellAnchor>
    <xdr:from>
      <xdr:col>8</xdr:col>
      <xdr:colOff>217714</xdr:colOff>
      <xdr:row>30</xdr:row>
      <xdr:rowOff>312965</xdr:rowOff>
    </xdr:from>
    <xdr:to>
      <xdr:col>8</xdr:col>
      <xdr:colOff>469714</xdr:colOff>
      <xdr:row>30</xdr:row>
      <xdr:rowOff>564965</xdr:rowOff>
    </xdr:to>
    <xdr:sp macro="" textlink="">
      <xdr:nvSpPr>
        <xdr:cNvPr id="143" name="Oval 708"/>
        <xdr:cNvSpPr>
          <a:spLocks noChangeArrowheads="1"/>
        </xdr:cNvSpPr>
      </xdr:nvSpPr>
      <xdr:spPr bwMode="auto">
        <a:xfrm>
          <a:off x="6994071" y="25458965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149679</xdr:colOff>
      <xdr:row>27</xdr:row>
      <xdr:rowOff>272142</xdr:rowOff>
    </xdr:from>
    <xdr:to>
      <xdr:col>8</xdr:col>
      <xdr:colOff>401679</xdr:colOff>
      <xdr:row>27</xdr:row>
      <xdr:rowOff>524142</xdr:rowOff>
    </xdr:to>
    <xdr:sp macro="" textlink="">
      <xdr:nvSpPr>
        <xdr:cNvPr id="144" name="Oval 708"/>
        <xdr:cNvSpPr>
          <a:spLocks noChangeArrowheads="1"/>
        </xdr:cNvSpPr>
      </xdr:nvSpPr>
      <xdr:spPr bwMode="auto">
        <a:xfrm>
          <a:off x="6926036" y="22928035"/>
          <a:ext cx="252000" cy="252000"/>
        </a:xfrm>
        <a:prstGeom prst="ellipse">
          <a:avLst/>
        </a:prstGeom>
        <a:solidFill>
          <a:srgbClr val="FFFF66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149679</xdr:colOff>
      <xdr:row>20</xdr:row>
      <xdr:rowOff>340179</xdr:rowOff>
    </xdr:from>
    <xdr:to>
      <xdr:col>8</xdr:col>
      <xdr:colOff>401679</xdr:colOff>
      <xdr:row>20</xdr:row>
      <xdr:rowOff>592179</xdr:rowOff>
    </xdr:to>
    <xdr:sp macro="" textlink="">
      <xdr:nvSpPr>
        <xdr:cNvPr id="145" name="Oval 708"/>
        <xdr:cNvSpPr>
          <a:spLocks noChangeArrowheads="1"/>
        </xdr:cNvSpPr>
      </xdr:nvSpPr>
      <xdr:spPr bwMode="auto">
        <a:xfrm>
          <a:off x="6926036" y="17648465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190500</xdr:colOff>
      <xdr:row>6</xdr:row>
      <xdr:rowOff>802822</xdr:rowOff>
    </xdr:from>
    <xdr:to>
      <xdr:col>8</xdr:col>
      <xdr:colOff>442500</xdr:colOff>
      <xdr:row>6</xdr:row>
      <xdr:rowOff>1054822</xdr:rowOff>
    </xdr:to>
    <xdr:sp macro="" textlink="">
      <xdr:nvSpPr>
        <xdr:cNvPr id="147" name="Oval 708"/>
        <xdr:cNvSpPr>
          <a:spLocks noChangeArrowheads="1"/>
        </xdr:cNvSpPr>
      </xdr:nvSpPr>
      <xdr:spPr bwMode="auto">
        <a:xfrm>
          <a:off x="6966857" y="3197679"/>
          <a:ext cx="252000" cy="252000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163285</xdr:colOff>
      <xdr:row>30</xdr:row>
      <xdr:rowOff>312964</xdr:rowOff>
    </xdr:from>
    <xdr:to>
      <xdr:col>17</xdr:col>
      <xdr:colOff>415285</xdr:colOff>
      <xdr:row>30</xdr:row>
      <xdr:rowOff>564964</xdr:rowOff>
    </xdr:to>
    <xdr:sp macro="" textlink="">
      <xdr:nvSpPr>
        <xdr:cNvPr id="44" name="Oval 708"/>
        <xdr:cNvSpPr>
          <a:spLocks noChangeArrowheads="1"/>
        </xdr:cNvSpPr>
      </xdr:nvSpPr>
      <xdr:spPr bwMode="auto">
        <a:xfrm>
          <a:off x="9089571" y="25458964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159884</xdr:colOff>
      <xdr:row>28</xdr:row>
      <xdr:rowOff>272143</xdr:rowOff>
    </xdr:from>
    <xdr:to>
      <xdr:col>17</xdr:col>
      <xdr:colOff>411884</xdr:colOff>
      <xdr:row>28</xdr:row>
      <xdr:rowOff>524143</xdr:rowOff>
    </xdr:to>
    <xdr:sp macro="" textlink="">
      <xdr:nvSpPr>
        <xdr:cNvPr id="45" name="Oval 708"/>
        <xdr:cNvSpPr>
          <a:spLocks noChangeArrowheads="1"/>
        </xdr:cNvSpPr>
      </xdr:nvSpPr>
      <xdr:spPr bwMode="auto">
        <a:xfrm>
          <a:off x="9077665" y="23786987"/>
          <a:ext cx="252000" cy="2520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149680</xdr:colOff>
      <xdr:row>25</xdr:row>
      <xdr:rowOff>285750</xdr:rowOff>
    </xdr:from>
    <xdr:to>
      <xdr:col>17</xdr:col>
      <xdr:colOff>401680</xdr:colOff>
      <xdr:row>25</xdr:row>
      <xdr:rowOff>537750</xdr:rowOff>
    </xdr:to>
    <xdr:sp macro="" textlink="">
      <xdr:nvSpPr>
        <xdr:cNvPr id="48" name="Oval 708"/>
        <xdr:cNvSpPr>
          <a:spLocks noChangeArrowheads="1"/>
        </xdr:cNvSpPr>
      </xdr:nvSpPr>
      <xdr:spPr bwMode="auto">
        <a:xfrm>
          <a:off x="9075966" y="21744214"/>
          <a:ext cx="252000" cy="252000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149678</xdr:colOff>
      <xdr:row>21</xdr:row>
      <xdr:rowOff>299357</xdr:rowOff>
    </xdr:from>
    <xdr:to>
      <xdr:col>17</xdr:col>
      <xdr:colOff>401678</xdr:colOff>
      <xdr:row>21</xdr:row>
      <xdr:rowOff>551357</xdr:rowOff>
    </xdr:to>
    <xdr:sp macro="" textlink="">
      <xdr:nvSpPr>
        <xdr:cNvPr id="56" name="Oval 708"/>
        <xdr:cNvSpPr>
          <a:spLocks noChangeArrowheads="1"/>
        </xdr:cNvSpPr>
      </xdr:nvSpPr>
      <xdr:spPr bwMode="auto">
        <a:xfrm>
          <a:off x="9075964" y="18437678"/>
          <a:ext cx="252000" cy="252000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166007</xdr:colOff>
      <xdr:row>20</xdr:row>
      <xdr:rowOff>315685</xdr:rowOff>
    </xdr:from>
    <xdr:to>
      <xdr:col>17</xdr:col>
      <xdr:colOff>418007</xdr:colOff>
      <xdr:row>20</xdr:row>
      <xdr:rowOff>567685</xdr:rowOff>
    </xdr:to>
    <xdr:sp macro="" textlink="">
      <xdr:nvSpPr>
        <xdr:cNvPr id="58" name="Oval 708"/>
        <xdr:cNvSpPr>
          <a:spLocks noChangeArrowheads="1"/>
        </xdr:cNvSpPr>
      </xdr:nvSpPr>
      <xdr:spPr bwMode="auto">
        <a:xfrm>
          <a:off x="9092293" y="17623971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163286</xdr:colOff>
      <xdr:row>14</xdr:row>
      <xdr:rowOff>612322</xdr:rowOff>
    </xdr:from>
    <xdr:to>
      <xdr:col>17</xdr:col>
      <xdr:colOff>415286</xdr:colOff>
      <xdr:row>14</xdr:row>
      <xdr:rowOff>864322</xdr:rowOff>
    </xdr:to>
    <xdr:sp macro="" textlink="">
      <xdr:nvSpPr>
        <xdr:cNvPr id="59" name="Oval 708"/>
        <xdr:cNvSpPr>
          <a:spLocks noChangeArrowheads="1"/>
        </xdr:cNvSpPr>
      </xdr:nvSpPr>
      <xdr:spPr bwMode="auto">
        <a:xfrm>
          <a:off x="9089572" y="13797643"/>
          <a:ext cx="252000" cy="252000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161585</xdr:colOff>
      <xdr:row>13</xdr:row>
      <xdr:rowOff>503465</xdr:rowOff>
    </xdr:from>
    <xdr:to>
      <xdr:col>17</xdr:col>
      <xdr:colOff>413585</xdr:colOff>
      <xdr:row>13</xdr:row>
      <xdr:rowOff>755465</xdr:rowOff>
    </xdr:to>
    <xdr:sp macro="" textlink="">
      <xdr:nvSpPr>
        <xdr:cNvPr id="60" name="Oval 708"/>
        <xdr:cNvSpPr>
          <a:spLocks noChangeArrowheads="1"/>
        </xdr:cNvSpPr>
      </xdr:nvSpPr>
      <xdr:spPr bwMode="auto">
        <a:xfrm>
          <a:off x="9079366" y="12445434"/>
          <a:ext cx="252000" cy="2520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156482</xdr:colOff>
      <xdr:row>12</xdr:row>
      <xdr:rowOff>272143</xdr:rowOff>
    </xdr:from>
    <xdr:to>
      <xdr:col>17</xdr:col>
      <xdr:colOff>408482</xdr:colOff>
      <xdr:row>12</xdr:row>
      <xdr:rowOff>524143</xdr:rowOff>
    </xdr:to>
    <xdr:sp macro="" textlink="">
      <xdr:nvSpPr>
        <xdr:cNvPr id="61" name="Oval 708"/>
        <xdr:cNvSpPr>
          <a:spLocks noChangeArrowheads="1"/>
        </xdr:cNvSpPr>
      </xdr:nvSpPr>
      <xdr:spPr bwMode="auto">
        <a:xfrm>
          <a:off x="9074263" y="11380674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176893</xdr:colOff>
      <xdr:row>11</xdr:row>
      <xdr:rowOff>775607</xdr:rowOff>
    </xdr:from>
    <xdr:to>
      <xdr:col>17</xdr:col>
      <xdr:colOff>428893</xdr:colOff>
      <xdr:row>11</xdr:row>
      <xdr:rowOff>1027607</xdr:rowOff>
    </xdr:to>
    <xdr:sp macro="" textlink="">
      <xdr:nvSpPr>
        <xdr:cNvPr id="62" name="Oval 708"/>
        <xdr:cNvSpPr>
          <a:spLocks noChangeArrowheads="1"/>
        </xdr:cNvSpPr>
      </xdr:nvSpPr>
      <xdr:spPr bwMode="auto">
        <a:xfrm>
          <a:off x="9103179" y="10028464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161584</xdr:colOff>
      <xdr:row>8</xdr:row>
      <xdr:rowOff>381000</xdr:rowOff>
    </xdr:from>
    <xdr:to>
      <xdr:col>17</xdr:col>
      <xdr:colOff>413584</xdr:colOff>
      <xdr:row>8</xdr:row>
      <xdr:rowOff>633000</xdr:rowOff>
    </xdr:to>
    <xdr:sp macro="" textlink="">
      <xdr:nvSpPr>
        <xdr:cNvPr id="65" name="Oval 708"/>
        <xdr:cNvSpPr>
          <a:spLocks noChangeArrowheads="1"/>
        </xdr:cNvSpPr>
      </xdr:nvSpPr>
      <xdr:spPr bwMode="auto">
        <a:xfrm>
          <a:off x="9079365" y="5441156"/>
          <a:ext cx="252000" cy="252000"/>
        </a:xfrm>
        <a:prstGeom prst="ellipse">
          <a:avLst/>
        </a:prstGeom>
        <a:solidFill>
          <a:srgbClr val="FFFF66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163286</xdr:colOff>
      <xdr:row>7</xdr:row>
      <xdr:rowOff>272143</xdr:rowOff>
    </xdr:from>
    <xdr:to>
      <xdr:col>17</xdr:col>
      <xdr:colOff>415286</xdr:colOff>
      <xdr:row>7</xdr:row>
      <xdr:rowOff>524143</xdr:rowOff>
    </xdr:to>
    <xdr:sp macro="" textlink="">
      <xdr:nvSpPr>
        <xdr:cNvPr id="66" name="Oval 708"/>
        <xdr:cNvSpPr>
          <a:spLocks noChangeArrowheads="1"/>
        </xdr:cNvSpPr>
      </xdr:nvSpPr>
      <xdr:spPr bwMode="auto">
        <a:xfrm>
          <a:off x="9089572" y="4490357"/>
          <a:ext cx="252000" cy="252000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176893</xdr:colOff>
      <xdr:row>6</xdr:row>
      <xdr:rowOff>802822</xdr:rowOff>
    </xdr:from>
    <xdr:to>
      <xdr:col>17</xdr:col>
      <xdr:colOff>428893</xdr:colOff>
      <xdr:row>6</xdr:row>
      <xdr:rowOff>1054822</xdr:rowOff>
    </xdr:to>
    <xdr:sp macro="" textlink="">
      <xdr:nvSpPr>
        <xdr:cNvPr id="67" name="Oval 708"/>
        <xdr:cNvSpPr>
          <a:spLocks noChangeArrowheads="1"/>
        </xdr:cNvSpPr>
      </xdr:nvSpPr>
      <xdr:spPr bwMode="auto">
        <a:xfrm>
          <a:off x="9103179" y="3197679"/>
          <a:ext cx="252000" cy="252000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200526</xdr:colOff>
      <xdr:row>29</xdr:row>
      <xdr:rowOff>280736</xdr:rowOff>
    </xdr:from>
    <xdr:to>
      <xdr:col>17</xdr:col>
      <xdr:colOff>452526</xdr:colOff>
      <xdr:row>29</xdr:row>
      <xdr:rowOff>532736</xdr:rowOff>
    </xdr:to>
    <xdr:sp macro="" textlink="">
      <xdr:nvSpPr>
        <xdr:cNvPr id="69" name="Oval 708"/>
        <xdr:cNvSpPr>
          <a:spLocks noChangeArrowheads="1"/>
        </xdr:cNvSpPr>
      </xdr:nvSpPr>
      <xdr:spPr bwMode="auto">
        <a:xfrm>
          <a:off x="9113921" y="24624631"/>
          <a:ext cx="252000" cy="252000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166688</xdr:colOff>
      <xdr:row>27</xdr:row>
      <xdr:rowOff>285750</xdr:rowOff>
    </xdr:from>
    <xdr:to>
      <xdr:col>17</xdr:col>
      <xdr:colOff>418688</xdr:colOff>
      <xdr:row>27</xdr:row>
      <xdr:rowOff>537750</xdr:rowOff>
    </xdr:to>
    <xdr:sp macro="" textlink="">
      <xdr:nvSpPr>
        <xdr:cNvPr id="72" name="Oval 708"/>
        <xdr:cNvSpPr>
          <a:spLocks noChangeArrowheads="1"/>
        </xdr:cNvSpPr>
      </xdr:nvSpPr>
      <xdr:spPr bwMode="auto">
        <a:xfrm>
          <a:off x="9084469" y="22967156"/>
          <a:ext cx="252000" cy="252000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202406</xdr:colOff>
      <xdr:row>10</xdr:row>
      <xdr:rowOff>773906</xdr:rowOff>
    </xdr:from>
    <xdr:to>
      <xdr:col>17</xdr:col>
      <xdr:colOff>454406</xdr:colOff>
      <xdr:row>10</xdr:row>
      <xdr:rowOff>1025906</xdr:rowOff>
    </xdr:to>
    <xdr:sp macro="" textlink="">
      <xdr:nvSpPr>
        <xdr:cNvPr id="57" name="Oval 708"/>
        <xdr:cNvSpPr>
          <a:spLocks noChangeArrowheads="1"/>
        </xdr:cNvSpPr>
      </xdr:nvSpPr>
      <xdr:spPr bwMode="auto">
        <a:xfrm>
          <a:off x="9120187" y="8167687"/>
          <a:ext cx="252000" cy="252000"/>
        </a:xfrm>
        <a:prstGeom prst="ellipse">
          <a:avLst/>
        </a:prstGeom>
        <a:solidFill>
          <a:srgbClr val="FFFF66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190500</xdr:colOff>
      <xdr:row>23</xdr:row>
      <xdr:rowOff>273843</xdr:rowOff>
    </xdr:from>
    <xdr:to>
      <xdr:col>17</xdr:col>
      <xdr:colOff>442500</xdr:colOff>
      <xdr:row>23</xdr:row>
      <xdr:rowOff>525843</xdr:rowOff>
    </xdr:to>
    <xdr:sp macro="" textlink="">
      <xdr:nvSpPr>
        <xdr:cNvPr id="68" name="Oval 708"/>
        <xdr:cNvSpPr>
          <a:spLocks noChangeArrowheads="1"/>
        </xdr:cNvSpPr>
      </xdr:nvSpPr>
      <xdr:spPr bwMode="auto">
        <a:xfrm>
          <a:off x="9108281" y="20085843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166688</xdr:colOff>
      <xdr:row>24</xdr:row>
      <xdr:rowOff>285750</xdr:rowOff>
    </xdr:from>
    <xdr:to>
      <xdr:col>17</xdr:col>
      <xdr:colOff>418688</xdr:colOff>
      <xdr:row>24</xdr:row>
      <xdr:rowOff>537750</xdr:rowOff>
    </xdr:to>
    <xdr:sp macro="" textlink="">
      <xdr:nvSpPr>
        <xdr:cNvPr id="73" name="Oval 708"/>
        <xdr:cNvSpPr>
          <a:spLocks noChangeArrowheads="1"/>
        </xdr:cNvSpPr>
      </xdr:nvSpPr>
      <xdr:spPr bwMode="auto">
        <a:xfrm>
          <a:off x="9084469" y="20931188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279400</xdr:colOff>
      <xdr:row>28</xdr:row>
      <xdr:rowOff>266700</xdr:rowOff>
    </xdr:from>
    <xdr:to>
      <xdr:col>20</xdr:col>
      <xdr:colOff>531400</xdr:colOff>
      <xdr:row>28</xdr:row>
      <xdr:rowOff>518700</xdr:rowOff>
    </xdr:to>
    <xdr:sp macro="" textlink="">
      <xdr:nvSpPr>
        <xdr:cNvPr id="55" name="Oval 708"/>
        <xdr:cNvSpPr>
          <a:spLocks noChangeArrowheads="1"/>
        </xdr:cNvSpPr>
      </xdr:nvSpPr>
      <xdr:spPr bwMode="auto">
        <a:xfrm>
          <a:off x="11595100" y="24015700"/>
          <a:ext cx="252000" cy="2520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266700</xdr:colOff>
      <xdr:row>27</xdr:row>
      <xdr:rowOff>241300</xdr:rowOff>
    </xdr:from>
    <xdr:to>
      <xdr:col>20</xdr:col>
      <xdr:colOff>518700</xdr:colOff>
      <xdr:row>27</xdr:row>
      <xdr:rowOff>493300</xdr:rowOff>
    </xdr:to>
    <xdr:sp macro="" textlink="">
      <xdr:nvSpPr>
        <xdr:cNvPr id="63" name="Oval 708"/>
        <xdr:cNvSpPr>
          <a:spLocks noChangeArrowheads="1"/>
        </xdr:cNvSpPr>
      </xdr:nvSpPr>
      <xdr:spPr bwMode="auto">
        <a:xfrm>
          <a:off x="11582400" y="23164800"/>
          <a:ext cx="252000" cy="2520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292100</xdr:colOff>
      <xdr:row>20</xdr:row>
      <xdr:rowOff>279400</xdr:rowOff>
    </xdr:from>
    <xdr:to>
      <xdr:col>20</xdr:col>
      <xdr:colOff>544100</xdr:colOff>
      <xdr:row>20</xdr:row>
      <xdr:rowOff>531400</xdr:rowOff>
    </xdr:to>
    <xdr:sp macro="" textlink="">
      <xdr:nvSpPr>
        <xdr:cNvPr id="80" name="Oval 708"/>
        <xdr:cNvSpPr>
          <a:spLocks noChangeArrowheads="1"/>
        </xdr:cNvSpPr>
      </xdr:nvSpPr>
      <xdr:spPr bwMode="auto">
        <a:xfrm>
          <a:off x="11607800" y="17881600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279400</xdr:colOff>
      <xdr:row>29</xdr:row>
      <xdr:rowOff>254000</xdr:rowOff>
    </xdr:from>
    <xdr:to>
      <xdr:col>20</xdr:col>
      <xdr:colOff>531400</xdr:colOff>
      <xdr:row>29</xdr:row>
      <xdr:rowOff>506000</xdr:rowOff>
    </xdr:to>
    <xdr:sp macro="" textlink="">
      <xdr:nvSpPr>
        <xdr:cNvPr id="81" name="Oval 708"/>
        <xdr:cNvSpPr>
          <a:spLocks noChangeArrowheads="1"/>
        </xdr:cNvSpPr>
      </xdr:nvSpPr>
      <xdr:spPr bwMode="auto">
        <a:xfrm>
          <a:off x="11595100" y="24828500"/>
          <a:ext cx="252000" cy="2520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254000</xdr:colOff>
      <xdr:row>14</xdr:row>
      <xdr:rowOff>609600</xdr:rowOff>
    </xdr:from>
    <xdr:to>
      <xdr:col>20</xdr:col>
      <xdr:colOff>506000</xdr:colOff>
      <xdr:row>14</xdr:row>
      <xdr:rowOff>861600</xdr:rowOff>
    </xdr:to>
    <xdr:sp macro="" textlink="">
      <xdr:nvSpPr>
        <xdr:cNvPr id="82" name="Oval 708"/>
        <xdr:cNvSpPr>
          <a:spLocks noChangeArrowheads="1"/>
        </xdr:cNvSpPr>
      </xdr:nvSpPr>
      <xdr:spPr bwMode="auto">
        <a:xfrm>
          <a:off x="11569700" y="14071600"/>
          <a:ext cx="252000" cy="2520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241300</xdr:colOff>
      <xdr:row>13</xdr:row>
      <xdr:rowOff>482600</xdr:rowOff>
    </xdr:from>
    <xdr:to>
      <xdr:col>20</xdr:col>
      <xdr:colOff>493300</xdr:colOff>
      <xdr:row>13</xdr:row>
      <xdr:rowOff>734600</xdr:rowOff>
    </xdr:to>
    <xdr:sp macro="" textlink="">
      <xdr:nvSpPr>
        <xdr:cNvPr id="83" name="Oval 708"/>
        <xdr:cNvSpPr>
          <a:spLocks noChangeArrowheads="1"/>
        </xdr:cNvSpPr>
      </xdr:nvSpPr>
      <xdr:spPr bwMode="auto">
        <a:xfrm>
          <a:off x="11557000" y="12700000"/>
          <a:ext cx="252000" cy="2520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254000</xdr:colOff>
      <xdr:row>12</xdr:row>
      <xdr:rowOff>228600</xdr:rowOff>
    </xdr:from>
    <xdr:to>
      <xdr:col>20</xdr:col>
      <xdr:colOff>506000</xdr:colOff>
      <xdr:row>12</xdr:row>
      <xdr:rowOff>480600</xdr:rowOff>
    </xdr:to>
    <xdr:sp macro="" textlink="">
      <xdr:nvSpPr>
        <xdr:cNvPr id="84" name="Oval 708"/>
        <xdr:cNvSpPr>
          <a:spLocks noChangeArrowheads="1"/>
        </xdr:cNvSpPr>
      </xdr:nvSpPr>
      <xdr:spPr bwMode="auto">
        <a:xfrm>
          <a:off x="11569700" y="11620500"/>
          <a:ext cx="252000" cy="2520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241300</xdr:colOff>
      <xdr:row>11</xdr:row>
      <xdr:rowOff>749300</xdr:rowOff>
    </xdr:from>
    <xdr:to>
      <xdr:col>20</xdr:col>
      <xdr:colOff>493300</xdr:colOff>
      <xdr:row>11</xdr:row>
      <xdr:rowOff>1001300</xdr:rowOff>
    </xdr:to>
    <xdr:sp macro="" textlink="">
      <xdr:nvSpPr>
        <xdr:cNvPr id="85" name="Oval 708"/>
        <xdr:cNvSpPr>
          <a:spLocks noChangeArrowheads="1"/>
        </xdr:cNvSpPr>
      </xdr:nvSpPr>
      <xdr:spPr bwMode="auto">
        <a:xfrm>
          <a:off x="11557000" y="10287000"/>
          <a:ext cx="252000" cy="2520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241300</xdr:colOff>
      <xdr:row>10</xdr:row>
      <xdr:rowOff>723900</xdr:rowOff>
    </xdr:from>
    <xdr:to>
      <xdr:col>20</xdr:col>
      <xdr:colOff>493300</xdr:colOff>
      <xdr:row>10</xdr:row>
      <xdr:rowOff>975900</xdr:rowOff>
    </xdr:to>
    <xdr:sp macro="" textlink="">
      <xdr:nvSpPr>
        <xdr:cNvPr id="86" name="Oval 708"/>
        <xdr:cNvSpPr>
          <a:spLocks noChangeArrowheads="1"/>
        </xdr:cNvSpPr>
      </xdr:nvSpPr>
      <xdr:spPr bwMode="auto">
        <a:xfrm>
          <a:off x="11557000" y="8407400"/>
          <a:ext cx="252000" cy="252000"/>
        </a:xfrm>
        <a:prstGeom prst="ellipse">
          <a:avLst/>
        </a:prstGeom>
        <a:solidFill>
          <a:srgbClr val="FFFF66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304800</xdr:colOff>
      <xdr:row>8</xdr:row>
      <xdr:rowOff>444500</xdr:rowOff>
    </xdr:from>
    <xdr:to>
      <xdr:col>20</xdr:col>
      <xdr:colOff>556800</xdr:colOff>
      <xdr:row>8</xdr:row>
      <xdr:rowOff>696500</xdr:rowOff>
    </xdr:to>
    <xdr:sp macro="" textlink="">
      <xdr:nvSpPr>
        <xdr:cNvPr id="88" name="Oval 708"/>
        <xdr:cNvSpPr>
          <a:spLocks noChangeArrowheads="1"/>
        </xdr:cNvSpPr>
      </xdr:nvSpPr>
      <xdr:spPr bwMode="auto">
        <a:xfrm>
          <a:off x="11620500" y="5651500"/>
          <a:ext cx="252000" cy="2520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279400</xdr:colOff>
      <xdr:row>6</xdr:row>
      <xdr:rowOff>812800</xdr:rowOff>
    </xdr:from>
    <xdr:to>
      <xdr:col>20</xdr:col>
      <xdr:colOff>531400</xdr:colOff>
      <xdr:row>6</xdr:row>
      <xdr:rowOff>1064800</xdr:rowOff>
    </xdr:to>
    <xdr:sp macro="" textlink="">
      <xdr:nvSpPr>
        <xdr:cNvPr id="90" name="Oval 708"/>
        <xdr:cNvSpPr>
          <a:spLocks noChangeArrowheads="1"/>
        </xdr:cNvSpPr>
      </xdr:nvSpPr>
      <xdr:spPr bwMode="auto">
        <a:xfrm>
          <a:off x="11595100" y="3213100"/>
          <a:ext cx="252000" cy="2520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292100</xdr:colOff>
      <xdr:row>7</xdr:row>
      <xdr:rowOff>279400</xdr:rowOff>
    </xdr:from>
    <xdr:to>
      <xdr:col>20</xdr:col>
      <xdr:colOff>544100</xdr:colOff>
      <xdr:row>7</xdr:row>
      <xdr:rowOff>531400</xdr:rowOff>
    </xdr:to>
    <xdr:sp macro="" textlink="">
      <xdr:nvSpPr>
        <xdr:cNvPr id="91" name="Oval 708"/>
        <xdr:cNvSpPr>
          <a:spLocks noChangeArrowheads="1"/>
        </xdr:cNvSpPr>
      </xdr:nvSpPr>
      <xdr:spPr bwMode="auto">
        <a:xfrm>
          <a:off x="11823700" y="4660900"/>
          <a:ext cx="252000" cy="2520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287054</xdr:colOff>
      <xdr:row>21</xdr:row>
      <xdr:rowOff>274007</xdr:rowOff>
    </xdr:from>
    <xdr:to>
      <xdr:col>20</xdr:col>
      <xdr:colOff>539054</xdr:colOff>
      <xdr:row>21</xdr:row>
      <xdr:rowOff>526007</xdr:rowOff>
    </xdr:to>
    <xdr:sp macro="" textlink="">
      <xdr:nvSpPr>
        <xdr:cNvPr id="64" name="Oval 708"/>
        <xdr:cNvSpPr>
          <a:spLocks noChangeArrowheads="1"/>
        </xdr:cNvSpPr>
      </xdr:nvSpPr>
      <xdr:spPr bwMode="auto">
        <a:xfrm>
          <a:off x="11560479" y="19128288"/>
          <a:ext cx="252000" cy="252000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304800</xdr:colOff>
      <xdr:row>23</xdr:row>
      <xdr:rowOff>266700</xdr:rowOff>
    </xdr:from>
    <xdr:to>
      <xdr:col>20</xdr:col>
      <xdr:colOff>556800</xdr:colOff>
      <xdr:row>23</xdr:row>
      <xdr:rowOff>518700</xdr:rowOff>
    </xdr:to>
    <xdr:sp macro="" textlink="">
      <xdr:nvSpPr>
        <xdr:cNvPr id="70" name="Oval 708"/>
        <xdr:cNvSpPr>
          <a:spLocks noChangeArrowheads="1"/>
        </xdr:cNvSpPr>
      </xdr:nvSpPr>
      <xdr:spPr bwMode="auto">
        <a:xfrm>
          <a:off x="11578225" y="22461255"/>
          <a:ext cx="252000" cy="2520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304800</xdr:colOff>
      <xdr:row>24</xdr:row>
      <xdr:rowOff>266700</xdr:rowOff>
    </xdr:from>
    <xdr:to>
      <xdr:col>20</xdr:col>
      <xdr:colOff>556800</xdr:colOff>
      <xdr:row>24</xdr:row>
      <xdr:rowOff>518700</xdr:rowOff>
    </xdr:to>
    <xdr:sp macro="" textlink="">
      <xdr:nvSpPr>
        <xdr:cNvPr id="71" name="Oval 708"/>
        <xdr:cNvSpPr>
          <a:spLocks noChangeArrowheads="1"/>
        </xdr:cNvSpPr>
      </xdr:nvSpPr>
      <xdr:spPr bwMode="auto">
        <a:xfrm>
          <a:off x="11578225" y="22461255"/>
          <a:ext cx="252000" cy="2520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317500</xdr:colOff>
      <xdr:row>30</xdr:row>
      <xdr:rowOff>317500</xdr:rowOff>
    </xdr:from>
    <xdr:to>
      <xdr:col>20</xdr:col>
      <xdr:colOff>569500</xdr:colOff>
      <xdr:row>30</xdr:row>
      <xdr:rowOff>569500</xdr:rowOff>
    </xdr:to>
    <xdr:sp macro="" textlink="">
      <xdr:nvSpPr>
        <xdr:cNvPr id="75" name="Oval 708"/>
        <xdr:cNvSpPr>
          <a:spLocks noChangeArrowheads="1"/>
        </xdr:cNvSpPr>
      </xdr:nvSpPr>
      <xdr:spPr bwMode="auto">
        <a:xfrm>
          <a:off x="13208000" y="26111200"/>
          <a:ext cx="252000" cy="252000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228600</xdr:colOff>
      <xdr:row>25</xdr:row>
      <xdr:rowOff>228600</xdr:rowOff>
    </xdr:from>
    <xdr:to>
      <xdr:col>20</xdr:col>
      <xdr:colOff>480600</xdr:colOff>
      <xdr:row>25</xdr:row>
      <xdr:rowOff>480600</xdr:rowOff>
    </xdr:to>
    <xdr:sp macro="" textlink="">
      <xdr:nvSpPr>
        <xdr:cNvPr id="74" name="Oval 708"/>
        <xdr:cNvSpPr>
          <a:spLocks noChangeArrowheads="1"/>
        </xdr:cNvSpPr>
      </xdr:nvSpPr>
      <xdr:spPr bwMode="auto">
        <a:xfrm>
          <a:off x="13119100" y="22352000"/>
          <a:ext cx="252000" cy="252000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371475</xdr:colOff>
      <xdr:row>45</xdr:row>
      <xdr:rowOff>257175</xdr:rowOff>
    </xdr:from>
    <xdr:to>
      <xdr:col>3</xdr:col>
      <xdr:colOff>657225</xdr:colOff>
      <xdr:row>45</xdr:row>
      <xdr:rowOff>504825</xdr:rowOff>
    </xdr:to>
    <xdr:sp macro="" textlink="">
      <xdr:nvSpPr>
        <xdr:cNvPr id="2487" name="Oval 708"/>
        <xdr:cNvSpPr>
          <a:spLocks noChangeArrowheads="1"/>
        </xdr:cNvSpPr>
      </xdr:nvSpPr>
      <xdr:spPr bwMode="auto">
        <a:xfrm>
          <a:off x="4495800" y="31127700"/>
          <a:ext cx="285750" cy="2476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523875</xdr:colOff>
      <xdr:row>45</xdr:row>
      <xdr:rowOff>257175</xdr:rowOff>
    </xdr:from>
    <xdr:to>
      <xdr:col>6</xdr:col>
      <xdr:colOff>142875</xdr:colOff>
      <xdr:row>45</xdr:row>
      <xdr:rowOff>514350</xdr:rowOff>
    </xdr:to>
    <xdr:sp macro="" textlink="">
      <xdr:nvSpPr>
        <xdr:cNvPr id="2488" name="Oval 708"/>
        <xdr:cNvSpPr>
          <a:spLocks noChangeArrowheads="1"/>
        </xdr:cNvSpPr>
      </xdr:nvSpPr>
      <xdr:spPr bwMode="auto">
        <a:xfrm>
          <a:off x="6048375" y="31127700"/>
          <a:ext cx="276225" cy="257175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28575</xdr:colOff>
      <xdr:row>45</xdr:row>
      <xdr:rowOff>266700</xdr:rowOff>
    </xdr:from>
    <xdr:to>
      <xdr:col>8</xdr:col>
      <xdr:colOff>333375</xdr:colOff>
      <xdr:row>45</xdr:row>
      <xdr:rowOff>542925</xdr:rowOff>
    </xdr:to>
    <xdr:sp macro="" textlink="">
      <xdr:nvSpPr>
        <xdr:cNvPr id="2489" name="Oval 708"/>
        <xdr:cNvSpPr>
          <a:spLocks noChangeArrowheads="1"/>
        </xdr:cNvSpPr>
      </xdr:nvSpPr>
      <xdr:spPr bwMode="auto">
        <a:xfrm>
          <a:off x="7486650" y="31137225"/>
          <a:ext cx="304800" cy="276225"/>
        </a:xfrm>
        <a:prstGeom prst="ellipse">
          <a:avLst/>
        </a:prstGeom>
        <a:solidFill>
          <a:srgbClr val="FFFF66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46</xdr:row>
      <xdr:rowOff>0</xdr:rowOff>
    </xdr:from>
    <xdr:to>
      <xdr:col>11</xdr:col>
      <xdr:colOff>0</xdr:colOff>
      <xdr:row>46</xdr:row>
      <xdr:rowOff>0</xdr:rowOff>
    </xdr:to>
    <xdr:sp macro="" textlink="">
      <xdr:nvSpPr>
        <xdr:cNvPr id="2490" name="Oval 10"/>
        <xdr:cNvSpPr>
          <a:spLocks noChangeArrowheads="1"/>
        </xdr:cNvSpPr>
      </xdr:nvSpPr>
      <xdr:spPr bwMode="auto">
        <a:xfrm>
          <a:off x="8124825" y="31518225"/>
          <a:ext cx="0" cy="0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46</xdr:row>
      <xdr:rowOff>0</xdr:rowOff>
    </xdr:from>
    <xdr:to>
      <xdr:col>11</xdr:col>
      <xdr:colOff>0</xdr:colOff>
      <xdr:row>46</xdr:row>
      <xdr:rowOff>0</xdr:rowOff>
    </xdr:to>
    <xdr:sp macro="" textlink="">
      <xdr:nvSpPr>
        <xdr:cNvPr id="2491" name="Oval 24"/>
        <xdr:cNvSpPr>
          <a:spLocks noChangeArrowheads="1"/>
        </xdr:cNvSpPr>
      </xdr:nvSpPr>
      <xdr:spPr bwMode="auto">
        <a:xfrm>
          <a:off x="8124825" y="31518225"/>
          <a:ext cx="0" cy="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66675</xdr:colOff>
      <xdr:row>45</xdr:row>
      <xdr:rowOff>104775</xdr:rowOff>
    </xdr:from>
    <xdr:to>
      <xdr:col>10</xdr:col>
      <xdr:colOff>352425</xdr:colOff>
      <xdr:row>45</xdr:row>
      <xdr:rowOff>381000</xdr:rowOff>
    </xdr:to>
    <xdr:sp macro="" textlink="">
      <xdr:nvSpPr>
        <xdr:cNvPr id="2492" name="Oval 708"/>
        <xdr:cNvSpPr>
          <a:spLocks noChangeArrowheads="1"/>
        </xdr:cNvSpPr>
      </xdr:nvSpPr>
      <xdr:spPr bwMode="auto">
        <a:xfrm>
          <a:off x="8124825" y="30975300"/>
          <a:ext cx="0" cy="276225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2886075</xdr:colOff>
      <xdr:row>45</xdr:row>
      <xdr:rowOff>266700</xdr:rowOff>
    </xdr:from>
    <xdr:to>
      <xdr:col>2</xdr:col>
      <xdr:colOff>200025</xdr:colOff>
      <xdr:row>45</xdr:row>
      <xdr:rowOff>514350</xdr:rowOff>
    </xdr:to>
    <xdr:sp macro="" textlink="">
      <xdr:nvSpPr>
        <xdr:cNvPr id="2493" name="Oval 708"/>
        <xdr:cNvSpPr>
          <a:spLocks noChangeArrowheads="1"/>
        </xdr:cNvSpPr>
      </xdr:nvSpPr>
      <xdr:spPr bwMode="auto">
        <a:xfrm>
          <a:off x="3448050" y="31137225"/>
          <a:ext cx="238125" cy="2476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104775</xdr:colOff>
      <xdr:row>45</xdr:row>
      <xdr:rowOff>57150</xdr:rowOff>
    </xdr:from>
    <xdr:to>
      <xdr:col>0</xdr:col>
      <xdr:colOff>447675</xdr:colOff>
      <xdr:row>45</xdr:row>
      <xdr:rowOff>590550</xdr:rowOff>
    </xdr:to>
    <xdr:pic>
      <xdr:nvPicPr>
        <xdr:cNvPr id="2494" name="รูปภาพ 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30927675"/>
          <a:ext cx="3429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228600</xdr:colOff>
      <xdr:row>18</xdr:row>
      <xdr:rowOff>95250</xdr:rowOff>
    </xdr:from>
    <xdr:to>
      <xdr:col>11</xdr:col>
      <xdr:colOff>400050</xdr:colOff>
      <xdr:row>18</xdr:row>
      <xdr:rowOff>266700</xdr:rowOff>
    </xdr:to>
    <xdr:sp macro="" textlink="">
      <xdr:nvSpPr>
        <xdr:cNvPr id="2495" name="Oval 708"/>
        <xdr:cNvSpPr>
          <a:spLocks noChangeArrowheads="1"/>
        </xdr:cNvSpPr>
      </xdr:nvSpPr>
      <xdr:spPr bwMode="auto">
        <a:xfrm>
          <a:off x="8124825" y="1271587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238125</xdr:colOff>
      <xdr:row>22</xdr:row>
      <xdr:rowOff>114300</xdr:rowOff>
    </xdr:from>
    <xdr:to>
      <xdr:col>11</xdr:col>
      <xdr:colOff>409575</xdr:colOff>
      <xdr:row>22</xdr:row>
      <xdr:rowOff>285750</xdr:rowOff>
    </xdr:to>
    <xdr:sp macro="" textlink="">
      <xdr:nvSpPr>
        <xdr:cNvPr id="2496" name="Oval 708"/>
        <xdr:cNvSpPr>
          <a:spLocks noChangeArrowheads="1"/>
        </xdr:cNvSpPr>
      </xdr:nvSpPr>
      <xdr:spPr bwMode="auto">
        <a:xfrm>
          <a:off x="8124825" y="172593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219075</xdr:colOff>
      <xdr:row>6</xdr:row>
      <xdr:rowOff>209550</xdr:rowOff>
    </xdr:from>
    <xdr:to>
      <xdr:col>11</xdr:col>
      <xdr:colOff>390525</xdr:colOff>
      <xdr:row>6</xdr:row>
      <xdr:rowOff>381000</xdr:rowOff>
    </xdr:to>
    <xdr:sp macro="" textlink="">
      <xdr:nvSpPr>
        <xdr:cNvPr id="2497" name="Oval 708"/>
        <xdr:cNvSpPr>
          <a:spLocks noChangeArrowheads="1"/>
        </xdr:cNvSpPr>
      </xdr:nvSpPr>
      <xdr:spPr bwMode="auto">
        <a:xfrm>
          <a:off x="8124825" y="26098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228600</xdr:colOff>
      <xdr:row>10</xdr:row>
      <xdr:rowOff>200025</xdr:rowOff>
    </xdr:from>
    <xdr:to>
      <xdr:col>11</xdr:col>
      <xdr:colOff>400050</xdr:colOff>
      <xdr:row>10</xdr:row>
      <xdr:rowOff>371475</xdr:rowOff>
    </xdr:to>
    <xdr:sp macro="" textlink="">
      <xdr:nvSpPr>
        <xdr:cNvPr id="2498" name="Oval 708"/>
        <xdr:cNvSpPr>
          <a:spLocks noChangeArrowheads="1"/>
        </xdr:cNvSpPr>
      </xdr:nvSpPr>
      <xdr:spPr bwMode="auto">
        <a:xfrm>
          <a:off x="8124825" y="578167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228600</xdr:colOff>
      <xdr:row>11</xdr:row>
      <xdr:rowOff>257175</xdr:rowOff>
    </xdr:from>
    <xdr:to>
      <xdr:col>11</xdr:col>
      <xdr:colOff>400050</xdr:colOff>
      <xdr:row>11</xdr:row>
      <xdr:rowOff>428625</xdr:rowOff>
    </xdr:to>
    <xdr:sp macro="" textlink="">
      <xdr:nvSpPr>
        <xdr:cNvPr id="2499" name="Oval 708"/>
        <xdr:cNvSpPr>
          <a:spLocks noChangeArrowheads="1"/>
        </xdr:cNvSpPr>
      </xdr:nvSpPr>
      <xdr:spPr bwMode="auto">
        <a:xfrm>
          <a:off x="8124825" y="66484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238125</xdr:colOff>
      <xdr:row>13</xdr:row>
      <xdr:rowOff>142875</xdr:rowOff>
    </xdr:from>
    <xdr:to>
      <xdr:col>11</xdr:col>
      <xdr:colOff>409575</xdr:colOff>
      <xdr:row>13</xdr:row>
      <xdr:rowOff>304800</xdr:rowOff>
    </xdr:to>
    <xdr:sp macro="" textlink="">
      <xdr:nvSpPr>
        <xdr:cNvPr id="2500" name="Oval 708"/>
        <xdr:cNvSpPr>
          <a:spLocks noChangeArrowheads="1"/>
        </xdr:cNvSpPr>
      </xdr:nvSpPr>
      <xdr:spPr bwMode="auto">
        <a:xfrm>
          <a:off x="8124825" y="8239125"/>
          <a:ext cx="0" cy="16192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219075</xdr:colOff>
      <xdr:row>14</xdr:row>
      <xdr:rowOff>152400</xdr:rowOff>
    </xdr:from>
    <xdr:to>
      <xdr:col>11</xdr:col>
      <xdr:colOff>390525</xdr:colOff>
      <xdr:row>14</xdr:row>
      <xdr:rowOff>323850</xdr:rowOff>
    </xdr:to>
    <xdr:sp macro="" textlink="">
      <xdr:nvSpPr>
        <xdr:cNvPr id="2501" name="Oval 708"/>
        <xdr:cNvSpPr>
          <a:spLocks noChangeArrowheads="1"/>
        </xdr:cNvSpPr>
      </xdr:nvSpPr>
      <xdr:spPr bwMode="auto">
        <a:xfrm>
          <a:off x="8124825" y="91154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219075</xdr:colOff>
      <xdr:row>15</xdr:row>
      <xdr:rowOff>114300</xdr:rowOff>
    </xdr:from>
    <xdr:to>
      <xdr:col>11</xdr:col>
      <xdr:colOff>390525</xdr:colOff>
      <xdr:row>15</xdr:row>
      <xdr:rowOff>285750</xdr:rowOff>
    </xdr:to>
    <xdr:sp macro="" textlink="">
      <xdr:nvSpPr>
        <xdr:cNvPr id="2502" name="Oval 708"/>
        <xdr:cNvSpPr>
          <a:spLocks noChangeArrowheads="1"/>
        </xdr:cNvSpPr>
      </xdr:nvSpPr>
      <xdr:spPr bwMode="auto">
        <a:xfrm>
          <a:off x="8124825" y="1031557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228600</xdr:colOff>
      <xdr:row>16</xdr:row>
      <xdr:rowOff>361950</xdr:rowOff>
    </xdr:from>
    <xdr:to>
      <xdr:col>11</xdr:col>
      <xdr:colOff>400050</xdr:colOff>
      <xdr:row>16</xdr:row>
      <xdr:rowOff>533400</xdr:rowOff>
    </xdr:to>
    <xdr:sp macro="" textlink="">
      <xdr:nvSpPr>
        <xdr:cNvPr id="2503" name="Oval 708"/>
        <xdr:cNvSpPr>
          <a:spLocks noChangeArrowheads="1"/>
        </xdr:cNvSpPr>
      </xdr:nvSpPr>
      <xdr:spPr bwMode="auto">
        <a:xfrm>
          <a:off x="8124825" y="110966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238125</xdr:colOff>
      <xdr:row>19</xdr:row>
      <xdr:rowOff>95250</xdr:rowOff>
    </xdr:from>
    <xdr:to>
      <xdr:col>11</xdr:col>
      <xdr:colOff>409575</xdr:colOff>
      <xdr:row>19</xdr:row>
      <xdr:rowOff>266700</xdr:rowOff>
    </xdr:to>
    <xdr:sp macro="" textlink="">
      <xdr:nvSpPr>
        <xdr:cNvPr id="2504" name="Oval 708"/>
        <xdr:cNvSpPr>
          <a:spLocks noChangeArrowheads="1"/>
        </xdr:cNvSpPr>
      </xdr:nvSpPr>
      <xdr:spPr bwMode="auto">
        <a:xfrm>
          <a:off x="8124825" y="138303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228600</xdr:colOff>
      <xdr:row>8</xdr:row>
      <xdr:rowOff>85725</xdr:rowOff>
    </xdr:from>
    <xdr:to>
      <xdr:col>11</xdr:col>
      <xdr:colOff>400050</xdr:colOff>
      <xdr:row>8</xdr:row>
      <xdr:rowOff>257175</xdr:rowOff>
    </xdr:to>
    <xdr:sp macro="" textlink="">
      <xdr:nvSpPr>
        <xdr:cNvPr id="2505" name="Oval 708"/>
        <xdr:cNvSpPr>
          <a:spLocks noChangeArrowheads="1"/>
        </xdr:cNvSpPr>
      </xdr:nvSpPr>
      <xdr:spPr bwMode="auto">
        <a:xfrm>
          <a:off x="8124825" y="43053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228600</xdr:colOff>
      <xdr:row>7</xdr:row>
      <xdr:rowOff>85725</xdr:rowOff>
    </xdr:from>
    <xdr:to>
      <xdr:col>11</xdr:col>
      <xdr:colOff>400050</xdr:colOff>
      <xdr:row>7</xdr:row>
      <xdr:rowOff>257175</xdr:rowOff>
    </xdr:to>
    <xdr:sp macro="" textlink="">
      <xdr:nvSpPr>
        <xdr:cNvPr id="2506" name="Oval 708"/>
        <xdr:cNvSpPr>
          <a:spLocks noChangeArrowheads="1"/>
        </xdr:cNvSpPr>
      </xdr:nvSpPr>
      <xdr:spPr bwMode="auto">
        <a:xfrm>
          <a:off x="8124825" y="32575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228600</xdr:colOff>
      <xdr:row>12</xdr:row>
      <xdr:rowOff>123825</xdr:rowOff>
    </xdr:from>
    <xdr:to>
      <xdr:col>11</xdr:col>
      <xdr:colOff>400050</xdr:colOff>
      <xdr:row>12</xdr:row>
      <xdr:rowOff>295275</xdr:rowOff>
    </xdr:to>
    <xdr:sp macro="" textlink="">
      <xdr:nvSpPr>
        <xdr:cNvPr id="2507" name="Oval 708"/>
        <xdr:cNvSpPr>
          <a:spLocks noChangeArrowheads="1"/>
        </xdr:cNvSpPr>
      </xdr:nvSpPr>
      <xdr:spPr bwMode="auto">
        <a:xfrm>
          <a:off x="8124825" y="71818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228600</xdr:colOff>
      <xdr:row>9</xdr:row>
      <xdr:rowOff>238125</xdr:rowOff>
    </xdr:from>
    <xdr:to>
      <xdr:col>11</xdr:col>
      <xdr:colOff>400050</xdr:colOff>
      <xdr:row>9</xdr:row>
      <xdr:rowOff>409575</xdr:rowOff>
    </xdr:to>
    <xdr:sp macro="" textlink="">
      <xdr:nvSpPr>
        <xdr:cNvPr id="2508" name="Oval 708"/>
        <xdr:cNvSpPr>
          <a:spLocks noChangeArrowheads="1"/>
        </xdr:cNvSpPr>
      </xdr:nvSpPr>
      <xdr:spPr bwMode="auto">
        <a:xfrm>
          <a:off x="8124825" y="52673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219075</xdr:colOff>
      <xdr:row>30</xdr:row>
      <xdr:rowOff>114300</xdr:rowOff>
    </xdr:from>
    <xdr:to>
      <xdr:col>11</xdr:col>
      <xdr:colOff>390525</xdr:colOff>
      <xdr:row>30</xdr:row>
      <xdr:rowOff>285750</xdr:rowOff>
    </xdr:to>
    <xdr:sp macro="" textlink="">
      <xdr:nvSpPr>
        <xdr:cNvPr id="2509" name="Oval 708"/>
        <xdr:cNvSpPr>
          <a:spLocks noChangeArrowheads="1"/>
        </xdr:cNvSpPr>
      </xdr:nvSpPr>
      <xdr:spPr bwMode="auto">
        <a:xfrm>
          <a:off x="8124825" y="221837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219075</xdr:colOff>
      <xdr:row>29</xdr:row>
      <xdr:rowOff>95250</xdr:rowOff>
    </xdr:from>
    <xdr:to>
      <xdr:col>11</xdr:col>
      <xdr:colOff>390525</xdr:colOff>
      <xdr:row>29</xdr:row>
      <xdr:rowOff>266700</xdr:rowOff>
    </xdr:to>
    <xdr:sp macro="" textlink="">
      <xdr:nvSpPr>
        <xdr:cNvPr id="2510" name="Oval 708"/>
        <xdr:cNvSpPr>
          <a:spLocks noChangeArrowheads="1"/>
        </xdr:cNvSpPr>
      </xdr:nvSpPr>
      <xdr:spPr bwMode="auto">
        <a:xfrm>
          <a:off x="8124825" y="215455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200025</xdr:colOff>
      <xdr:row>39</xdr:row>
      <xdr:rowOff>771525</xdr:rowOff>
    </xdr:from>
    <xdr:to>
      <xdr:col>11</xdr:col>
      <xdr:colOff>371475</xdr:colOff>
      <xdr:row>39</xdr:row>
      <xdr:rowOff>942975</xdr:rowOff>
    </xdr:to>
    <xdr:sp macro="" textlink="">
      <xdr:nvSpPr>
        <xdr:cNvPr id="2511" name="Oval 708"/>
        <xdr:cNvSpPr>
          <a:spLocks noChangeArrowheads="1"/>
        </xdr:cNvSpPr>
      </xdr:nvSpPr>
      <xdr:spPr bwMode="auto">
        <a:xfrm>
          <a:off x="8124825" y="28222575"/>
          <a:ext cx="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200025</xdr:colOff>
      <xdr:row>40</xdr:row>
      <xdr:rowOff>752475</xdr:rowOff>
    </xdr:from>
    <xdr:to>
      <xdr:col>11</xdr:col>
      <xdr:colOff>371475</xdr:colOff>
      <xdr:row>40</xdr:row>
      <xdr:rowOff>923925</xdr:rowOff>
    </xdr:to>
    <xdr:sp macro="" textlink="">
      <xdr:nvSpPr>
        <xdr:cNvPr id="2512" name="Oval 708"/>
        <xdr:cNvSpPr>
          <a:spLocks noChangeArrowheads="1"/>
        </xdr:cNvSpPr>
      </xdr:nvSpPr>
      <xdr:spPr bwMode="auto">
        <a:xfrm>
          <a:off x="8124825" y="28717875"/>
          <a:ext cx="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228600</xdr:colOff>
      <xdr:row>41</xdr:row>
      <xdr:rowOff>742950</xdr:rowOff>
    </xdr:from>
    <xdr:to>
      <xdr:col>11</xdr:col>
      <xdr:colOff>400050</xdr:colOff>
      <xdr:row>41</xdr:row>
      <xdr:rowOff>914400</xdr:rowOff>
    </xdr:to>
    <xdr:sp macro="" textlink="">
      <xdr:nvSpPr>
        <xdr:cNvPr id="2513" name="Oval 708"/>
        <xdr:cNvSpPr>
          <a:spLocks noChangeArrowheads="1"/>
        </xdr:cNvSpPr>
      </xdr:nvSpPr>
      <xdr:spPr bwMode="auto">
        <a:xfrm>
          <a:off x="8124825" y="29279850"/>
          <a:ext cx="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219075</xdr:colOff>
      <xdr:row>6</xdr:row>
      <xdr:rowOff>209550</xdr:rowOff>
    </xdr:from>
    <xdr:to>
      <xdr:col>14</xdr:col>
      <xdr:colOff>390525</xdr:colOff>
      <xdr:row>6</xdr:row>
      <xdr:rowOff>381000</xdr:rowOff>
    </xdr:to>
    <xdr:sp macro="" textlink="">
      <xdr:nvSpPr>
        <xdr:cNvPr id="2514" name="Oval 708"/>
        <xdr:cNvSpPr>
          <a:spLocks noChangeArrowheads="1"/>
        </xdr:cNvSpPr>
      </xdr:nvSpPr>
      <xdr:spPr bwMode="auto">
        <a:xfrm>
          <a:off x="8124825" y="26098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8</xdr:row>
      <xdr:rowOff>85725</xdr:rowOff>
    </xdr:from>
    <xdr:to>
      <xdr:col>14</xdr:col>
      <xdr:colOff>400050</xdr:colOff>
      <xdr:row>8</xdr:row>
      <xdr:rowOff>257175</xdr:rowOff>
    </xdr:to>
    <xdr:sp macro="" textlink="">
      <xdr:nvSpPr>
        <xdr:cNvPr id="2515" name="Oval 708"/>
        <xdr:cNvSpPr>
          <a:spLocks noChangeArrowheads="1"/>
        </xdr:cNvSpPr>
      </xdr:nvSpPr>
      <xdr:spPr bwMode="auto">
        <a:xfrm>
          <a:off x="8124825" y="43053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7</xdr:row>
      <xdr:rowOff>85725</xdr:rowOff>
    </xdr:from>
    <xdr:to>
      <xdr:col>14</xdr:col>
      <xdr:colOff>400050</xdr:colOff>
      <xdr:row>7</xdr:row>
      <xdr:rowOff>257175</xdr:rowOff>
    </xdr:to>
    <xdr:sp macro="" textlink="">
      <xdr:nvSpPr>
        <xdr:cNvPr id="2516" name="Oval 708"/>
        <xdr:cNvSpPr>
          <a:spLocks noChangeArrowheads="1"/>
        </xdr:cNvSpPr>
      </xdr:nvSpPr>
      <xdr:spPr bwMode="auto">
        <a:xfrm>
          <a:off x="8124825" y="32575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10</xdr:row>
      <xdr:rowOff>200025</xdr:rowOff>
    </xdr:from>
    <xdr:to>
      <xdr:col>14</xdr:col>
      <xdr:colOff>400050</xdr:colOff>
      <xdr:row>10</xdr:row>
      <xdr:rowOff>371475</xdr:rowOff>
    </xdr:to>
    <xdr:sp macro="" textlink="">
      <xdr:nvSpPr>
        <xdr:cNvPr id="2517" name="Oval 708"/>
        <xdr:cNvSpPr>
          <a:spLocks noChangeArrowheads="1"/>
        </xdr:cNvSpPr>
      </xdr:nvSpPr>
      <xdr:spPr bwMode="auto">
        <a:xfrm>
          <a:off x="8124825" y="578167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11</xdr:row>
      <xdr:rowOff>257175</xdr:rowOff>
    </xdr:from>
    <xdr:to>
      <xdr:col>14</xdr:col>
      <xdr:colOff>400050</xdr:colOff>
      <xdr:row>11</xdr:row>
      <xdr:rowOff>428625</xdr:rowOff>
    </xdr:to>
    <xdr:sp macro="" textlink="">
      <xdr:nvSpPr>
        <xdr:cNvPr id="2518" name="Oval 708"/>
        <xdr:cNvSpPr>
          <a:spLocks noChangeArrowheads="1"/>
        </xdr:cNvSpPr>
      </xdr:nvSpPr>
      <xdr:spPr bwMode="auto">
        <a:xfrm>
          <a:off x="8124825" y="66484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238125</xdr:colOff>
      <xdr:row>13</xdr:row>
      <xdr:rowOff>142875</xdr:rowOff>
    </xdr:from>
    <xdr:to>
      <xdr:col>14</xdr:col>
      <xdr:colOff>409575</xdr:colOff>
      <xdr:row>13</xdr:row>
      <xdr:rowOff>304800</xdr:rowOff>
    </xdr:to>
    <xdr:sp macro="" textlink="">
      <xdr:nvSpPr>
        <xdr:cNvPr id="2519" name="Oval 708"/>
        <xdr:cNvSpPr>
          <a:spLocks noChangeArrowheads="1"/>
        </xdr:cNvSpPr>
      </xdr:nvSpPr>
      <xdr:spPr bwMode="auto">
        <a:xfrm>
          <a:off x="8124825" y="8239125"/>
          <a:ext cx="0" cy="16192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219075</xdr:colOff>
      <xdr:row>14</xdr:row>
      <xdr:rowOff>152400</xdr:rowOff>
    </xdr:from>
    <xdr:to>
      <xdr:col>14</xdr:col>
      <xdr:colOff>390525</xdr:colOff>
      <xdr:row>14</xdr:row>
      <xdr:rowOff>323850</xdr:rowOff>
    </xdr:to>
    <xdr:sp macro="" textlink="">
      <xdr:nvSpPr>
        <xdr:cNvPr id="2520" name="Oval 708"/>
        <xdr:cNvSpPr>
          <a:spLocks noChangeArrowheads="1"/>
        </xdr:cNvSpPr>
      </xdr:nvSpPr>
      <xdr:spPr bwMode="auto">
        <a:xfrm>
          <a:off x="8124825" y="91154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219075</xdr:colOff>
      <xdr:row>15</xdr:row>
      <xdr:rowOff>114300</xdr:rowOff>
    </xdr:from>
    <xdr:to>
      <xdr:col>14</xdr:col>
      <xdr:colOff>390525</xdr:colOff>
      <xdr:row>15</xdr:row>
      <xdr:rowOff>285750</xdr:rowOff>
    </xdr:to>
    <xdr:sp macro="" textlink="">
      <xdr:nvSpPr>
        <xdr:cNvPr id="2521" name="Oval 708"/>
        <xdr:cNvSpPr>
          <a:spLocks noChangeArrowheads="1"/>
        </xdr:cNvSpPr>
      </xdr:nvSpPr>
      <xdr:spPr bwMode="auto">
        <a:xfrm>
          <a:off x="8124825" y="1031557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12</xdr:row>
      <xdr:rowOff>123825</xdr:rowOff>
    </xdr:from>
    <xdr:to>
      <xdr:col>14</xdr:col>
      <xdr:colOff>400050</xdr:colOff>
      <xdr:row>12</xdr:row>
      <xdr:rowOff>295275</xdr:rowOff>
    </xdr:to>
    <xdr:sp macro="" textlink="">
      <xdr:nvSpPr>
        <xdr:cNvPr id="2522" name="Oval 708"/>
        <xdr:cNvSpPr>
          <a:spLocks noChangeArrowheads="1"/>
        </xdr:cNvSpPr>
      </xdr:nvSpPr>
      <xdr:spPr bwMode="auto">
        <a:xfrm>
          <a:off x="8124825" y="71818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16</xdr:row>
      <xdr:rowOff>361950</xdr:rowOff>
    </xdr:from>
    <xdr:to>
      <xdr:col>14</xdr:col>
      <xdr:colOff>400050</xdr:colOff>
      <xdr:row>16</xdr:row>
      <xdr:rowOff>533400</xdr:rowOff>
    </xdr:to>
    <xdr:sp macro="" textlink="">
      <xdr:nvSpPr>
        <xdr:cNvPr id="2523" name="Oval 708"/>
        <xdr:cNvSpPr>
          <a:spLocks noChangeArrowheads="1"/>
        </xdr:cNvSpPr>
      </xdr:nvSpPr>
      <xdr:spPr bwMode="auto">
        <a:xfrm>
          <a:off x="8124825" y="110966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18</xdr:row>
      <xdr:rowOff>95250</xdr:rowOff>
    </xdr:from>
    <xdr:to>
      <xdr:col>14</xdr:col>
      <xdr:colOff>400050</xdr:colOff>
      <xdr:row>18</xdr:row>
      <xdr:rowOff>266700</xdr:rowOff>
    </xdr:to>
    <xdr:sp macro="" textlink="">
      <xdr:nvSpPr>
        <xdr:cNvPr id="2524" name="Oval 708"/>
        <xdr:cNvSpPr>
          <a:spLocks noChangeArrowheads="1"/>
        </xdr:cNvSpPr>
      </xdr:nvSpPr>
      <xdr:spPr bwMode="auto">
        <a:xfrm>
          <a:off x="8124825" y="1271587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238125</xdr:colOff>
      <xdr:row>19</xdr:row>
      <xdr:rowOff>95250</xdr:rowOff>
    </xdr:from>
    <xdr:to>
      <xdr:col>14</xdr:col>
      <xdr:colOff>409575</xdr:colOff>
      <xdr:row>19</xdr:row>
      <xdr:rowOff>266700</xdr:rowOff>
    </xdr:to>
    <xdr:sp macro="" textlink="">
      <xdr:nvSpPr>
        <xdr:cNvPr id="2525" name="Oval 708"/>
        <xdr:cNvSpPr>
          <a:spLocks noChangeArrowheads="1"/>
        </xdr:cNvSpPr>
      </xdr:nvSpPr>
      <xdr:spPr bwMode="auto">
        <a:xfrm>
          <a:off x="8124825" y="138303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219075</xdr:colOff>
      <xdr:row>30</xdr:row>
      <xdr:rowOff>114300</xdr:rowOff>
    </xdr:from>
    <xdr:to>
      <xdr:col>14</xdr:col>
      <xdr:colOff>390525</xdr:colOff>
      <xdr:row>30</xdr:row>
      <xdr:rowOff>285750</xdr:rowOff>
    </xdr:to>
    <xdr:sp macro="" textlink="">
      <xdr:nvSpPr>
        <xdr:cNvPr id="2526" name="Oval 708"/>
        <xdr:cNvSpPr>
          <a:spLocks noChangeArrowheads="1"/>
        </xdr:cNvSpPr>
      </xdr:nvSpPr>
      <xdr:spPr bwMode="auto">
        <a:xfrm>
          <a:off x="8124825" y="221837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219075</xdr:colOff>
      <xdr:row>29</xdr:row>
      <xdr:rowOff>95250</xdr:rowOff>
    </xdr:from>
    <xdr:to>
      <xdr:col>14</xdr:col>
      <xdr:colOff>390525</xdr:colOff>
      <xdr:row>29</xdr:row>
      <xdr:rowOff>266700</xdr:rowOff>
    </xdr:to>
    <xdr:sp macro="" textlink="">
      <xdr:nvSpPr>
        <xdr:cNvPr id="2527" name="Oval 708"/>
        <xdr:cNvSpPr>
          <a:spLocks noChangeArrowheads="1"/>
        </xdr:cNvSpPr>
      </xdr:nvSpPr>
      <xdr:spPr bwMode="auto">
        <a:xfrm>
          <a:off x="8124825" y="215455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200025</xdr:colOff>
      <xdr:row>39</xdr:row>
      <xdr:rowOff>771525</xdr:rowOff>
    </xdr:from>
    <xdr:to>
      <xdr:col>14</xdr:col>
      <xdr:colOff>371475</xdr:colOff>
      <xdr:row>39</xdr:row>
      <xdr:rowOff>942975</xdr:rowOff>
    </xdr:to>
    <xdr:sp macro="" textlink="">
      <xdr:nvSpPr>
        <xdr:cNvPr id="2528" name="Oval 708"/>
        <xdr:cNvSpPr>
          <a:spLocks noChangeArrowheads="1"/>
        </xdr:cNvSpPr>
      </xdr:nvSpPr>
      <xdr:spPr bwMode="auto">
        <a:xfrm>
          <a:off x="8124825" y="28222575"/>
          <a:ext cx="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200025</xdr:colOff>
      <xdr:row>40</xdr:row>
      <xdr:rowOff>752475</xdr:rowOff>
    </xdr:from>
    <xdr:to>
      <xdr:col>14</xdr:col>
      <xdr:colOff>371475</xdr:colOff>
      <xdr:row>40</xdr:row>
      <xdr:rowOff>923925</xdr:rowOff>
    </xdr:to>
    <xdr:sp macro="" textlink="">
      <xdr:nvSpPr>
        <xdr:cNvPr id="2529" name="Oval 708"/>
        <xdr:cNvSpPr>
          <a:spLocks noChangeArrowheads="1"/>
        </xdr:cNvSpPr>
      </xdr:nvSpPr>
      <xdr:spPr bwMode="auto">
        <a:xfrm>
          <a:off x="8124825" y="28717875"/>
          <a:ext cx="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41</xdr:row>
      <xdr:rowOff>742950</xdr:rowOff>
    </xdr:from>
    <xdr:to>
      <xdr:col>14</xdr:col>
      <xdr:colOff>400050</xdr:colOff>
      <xdr:row>41</xdr:row>
      <xdr:rowOff>914400</xdr:rowOff>
    </xdr:to>
    <xdr:sp macro="" textlink="">
      <xdr:nvSpPr>
        <xdr:cNvPr id="2530" name="Oval 708"/>
        <xdr:cNvSpPr>
          <a:spLocks noChangeArrowheads="1"/>
        </xdr:cNvSpPr>
      </xdr:nvSpPr>
      <xdr:spPr bwMode="auto">
        <a:xfrm>
          <a:off x="8124825" y="29279850"/>
          <a:ext cx="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209550</xdr:colOff>
      <xdr:row>9</xdr:row>
      <xdr:rowOff>323850</xdr:rowOff>
    </xdr:from>
    <xdr:to>
      <xdr:col>14</xdr:col>
      <xdr:colOff>381000</xdr:colOff>
      <xdr:row>9</xdr:row>
      <xdr:rowOff>495300</xdr:rowOff>
    </xdr:to>
    <xdr:sp macro="" textlink="">
      <xdr:nvSpPr>
        <xdr:cNvPr id="2531" name="Oval 708"/>
        <xdr:cNvSpPr>
          <a:spLocks noChangeArrowheads="1"/>
        </xdr:cNvSpPr>
      </xdr:nvSpPr>
      <xdr:spPr bwMode="auto">
        <a:xfrm>
          <a:off x="8124825" y="5353050"/>
          <a:ext cx="0" cy="17145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22</xdr:row>
      <xdr:rowOff>114300</xdr:rowOff>
    </xdr:from>
    <xdr:to>
      <xdr:col>14</xdr:col>
      <xdr:colOff>400050</xdr:colOff>
      <xdr:row>22</xdr:row>
      <xdr:rowOff>285750</xdr:rowOff>
    </xdr:to>
    <xdr:sp macro="" textlink="">
      <xdr:nvSpPr>
        <xdr:cNvPr id="2532" name="Oval 708"/>
        <xdr:cNvSpPr>
          <a:spLocks noChangeArrowheads="1"/>
        </xdr:cNvSpPr>
      </xdr:nvSpPr>
      <xdr:spPr bwMode="auto">
        <a:xfrm>
          <a:off x="8124825" y="17259300"/>
          <a:ext cx="0" cy="171450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180975</xdr:colOff>
      <xdr:row>45</xdr:row>
      <xdr:rowOff>95250</xdr:rowOff>
    </xdr:from>
    <xdr:to>
      <xdr:col>14</xdr:col>
      <xdr:colOff>466725</xdr:colOff>
      <xdr:row>45</xdr:row>
      <xdr:rowOff>361950</xdr:rowOff>
    </xdr:to>
    <xdr:sp macro="" textlink="">
      <xdr:nvSpPr>
        <xdr:cNvPr id="2533" name="Oval 708"/>
        <xdr:cNvSpPr>
          <a:spLocks noChangeArrowheads="1"/>
        </xdr:cNvSpPr>
      </xdr:nvSpPr>
      <xdr:spPr bwMode="auto">
        <a:xfrm>
          <a:off x="8124825" y="30965775"/>
          <a:ext cx="0" cy="2667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257175</xdr:colOff>
      <xdr:row>45</xdr:row>
      <xdr:rowOff>295275</xdr:rowOff>
    </xdr:from>
    <xdr:to>
      <xdr:col>18</xdr:col>
      <xdr:colOff>542925</xdr:colOff>
      <xdr:row>45</xdr:row>
      <xdr:rowOff>561975</xdr:rowOff>
    </xdr:to>
    <xdr:sp macro="" textlink="">
      <xdr:nvSpPr>
        <xdr:cNvPr id="2534" name="Oval 708"/>
        <xdr:cNvSpPr>
          <a:spLocks noChangeArrowheads="1"/>
        </xdr:cNvSpPr>
      </xdr:nvSpPr>
      <xdr:spPr bwMode="auto">
        <a:xfrm>
          <a:off x="10344150" y="31165800"/>
          <a:ext cx="285750" cy="266700"/>
        </a:xfrm>
        <a:prstGeom prst="ellipse">
          <a:avLst/>
        </a:prstGeom>
        <a:solidFill>
          <a:srgbClr val="66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200025</xdr:colOff>
      <xdr:row>45</xdr:row>
      <xdr:rowOff>276225</xdr:rowOff>
    </xdr:from>
    <xdr:to>
      <xdr:col>16</xdr:col>
      <xdr:colOff>476250</xdr:colOff>
      <xdr:row>45</xdr:row>
      <xdr:rowOff>552450</xdr:rowOff>
    </xdr:to>
    <xdr:sp macro="" textlink="">
      <xdr:nvSpPr>
        <xdr:cNvPr id="2535" name="Oval 708"/>
        <xdr:cNvSpPr>
          <a:spLocks noChangeArrowheads="1"/>
        </xdr:cNvSpPr>
      </xdr:nvSpPr>
      <xdr:spPr bwMode="auto">
        <a:xfrm>
          <a:off x="8953500" y="31146750"/>
          <a:ext cx="276225" cy="276225"/>
        </a:xfrm>
        <a:prstGeom prst="ellipse">
          <a:avLst/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238125</xdr:colOff>
      <xdr:row>20</xdr:row>
      <xdr:rowOff>95250</xdr:rowOff>
    </xdr:from>
    <xdr:to>
      <xdr:col>11</xdr:col>
      <xdr:colOff>409575</xdr:colOff>
      <xdr:row>20</xdr:row>
      <xdr:rowOff>266700</xdr:rowOff>
    </xdr:to>
    <xdr:sp macro="" textlink="">
      <xdr:nvSpPr>
        <xdr:cNvPr id="2536" name="Oval 708"/>
        <xdr:cNvSpPr>
          <a:spLocks noChangeArrowheads="1"/>
        </xdr:cNvSpPr>
      </xdr:nvSpPr>
      <xdr:spPr bwMode="auto">
        <a:xfrm>
          <a:off x="8124825" y="154019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238125</xdr:colOff>
      <xdr:row>20</xdr:row>
      <xdr:rowOff>95250</xdr:rowOff>
    </xdr:from>
    <xdr:to>
      <xdr:col>14</xdr:col>
      <xdr:colOff>409575</xdr:colOff>
      <xdr:row>20</xdr:row>
      <xdr:rowOff>266700</xdr:rowOff>
    </xdr:to>
    <xdr:sp macro="" textlink="">
      <xdr:nvSpPr>
        <xdr:cNvPr id="2537" name="Oval 708"/>
        <xdr:cNvSpPr>
          <a:spLocks noChangeArrowheads="1"/>
        </xdr:cNvSpPr>
      </xdr:nvSpPr>
      <xdr:spPr bwMode="auto">
        <a:xfrm>
          <a:off x="8124825" y="154019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238125</xdr:colOff>
      <xdr:row>24</xdr:row>
      <xdr:rowOff>114300</xdr:rowOff>
    </xdr:from>
    <xdr:to>
      <xdr:col>11</xdr:col>
      <xdr:colOff>409575</xdr:colOff>
      <xdr:row>24</xdr:row>
      <xdr:rowOff>285750</xdr:rowOff>
    </xdr:to>
    <xdr:sp macro="" textlink="">
      <xdr:nvSpPr>
        <xdr:cNvPr id="2538" name="Oval 708"/>
        <xdr:cNvSpPr>
          <a:spLocks noChangeArrowheads="1"/>
        </xdr:cNvSpPr>
      </xdr:nvSpPr>
      <xdr:spPr bwMode="auto">
        <a:xfrm>
          <a:off x="8124825" y="189547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24</xdr:row>
      <xdr:rowOff>114300</xdr:rowOff>
    </xdr:from>
    <xdr:to>
      <xdr:col>14</xdr:col>
      <xdr:colOff>400050</xdr:colOff>
      <xdr:row>24</xdr:row>
      <xdr:rowOff>285750</xdr:rowOff>
    </xdr:to>
    <xdr:sp macro="" textlink="">
      <xdr:nvSpPr>
        <xdr:cNvPr id="2539" name="Oval 708"/>
        <xdr:cNvSpPr>
          <a:spLocks noChangeArrowheads="1"/>
        </xdr:cNvSpPr>
      </xdr:nvSpPr>
      <xdr:spPr bwMode="auto">
        <a:xfrm>
          <a:off x="8124825" y="18954750"/>
          <a:ext cx="0" cy="171450"/>
        </a:xfrm>
        <a:prstGeom prst="ellipse">
          <a:avLst/>
        </a:prstGeom>
        <a:solidFill>
          <a:srgbClr val="FF99CC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219075</xdr:colOff>
      <xdr:row>34</xdr:row>
      <xdr:rowOff>114300</xdr:rowOff>
    </xdr:from>
    <xdr:to>
      <xdr:col>11</xdr:col>
      <xdr:colOff>390525</xdr:colOff>
      <xdr:row>34</xdr:row>
      <xdr:rowOff>285750</xdr:rowOff>
    </xdr:to>
    <xdr:sp macro="" textlink="">
      <xdr:nvSpPr>
        <xdr:cNvPr id="2540" name="Oval 708"/>
        <xdr:cNvSpPr>
          <a:spLocks noChangeArrowheads="1"/>
        </xdr:cNvSpPr>
      </xdr:nvSpPr>
      <xdr:spPr bwMode="auto">
        <a:xfrm>
          <a:off x="8124825" y="249174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219075</xdr:colOff>
      <xdr:row>34</xdr:row>
      <xdr:rowOff>114300</xdr:rowOff>
    </xdr:from>
    <xdr:to>
      <xdr:col>14</xdr:col>
      <xdr:colOff>390525</xdr:colOff>
      <xdr:row>34</xdr:row>
      <xdr:rowOff>285750</xdr:rowOff>
    </xdr:to>
    <xdr:sp macro="" textlink="">
      <xdr:nvSpPr>
        <xdr:cNvPr id="2541" name="Oval 708"/>
        <xdr:cNvSpPr>
          <a:spLocks noChangeArrowheads="1"/>
        </xdr:cNvSpPr>
      </xdr:nvSpPr>
      <xdr:spPr bwMode="auto">
        <a:xfrm>
          <a:off x="8124825" y="249174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219075</xdr:colOff>
      <xdr:row>34</xdr:row>
      <xdr:rowOff>114300</xdr:rowOff>
    </xdr:from>
    <xdr:to>
      <xdr:col>11</xdr:col>
      <xdr:colOff>390525</xdr:colOff>
      <xdr:row>34</xdr:row>
      <xdr:rowOff>285750</xdr:rowOff>
    </xdr:to>
    <xdr:sp macro="" textlink="">
      <xdr:nvSpPr>
        <xdr:cNvPr id="2542" name="Oval 708"/>
        <xdr:cNvSpPr>
          <a:spLocks noChangeArrowheads="1"/>
        </xdr:cNvSpPr>
      </xdr:nvSpPr>
      <xdr:spPr bwMode="auto">
        <a:xfrm>
          <a:off x="8124825" y="249174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219075</xdr:colOff>
      <xdr:row>34</xdr:row>
      <xdr:rowOff>114300</xdr:rowOff>
    </xdr:from>
    <xdr:to>
      <xdr:col>14</xdr:col>
      <xdr:colOff>390525</xdr:colOff>
      <xdr:row>34</xdr:row>
      <xdr:rowOff>285750</xdr:rowOff>
    </xdr:to>
    <xdr:sp macro="" textlink="">
      <xdr:nvSpPr>
        <xdr:cNvPr id="2543" name="Oval 708"/>
        <xdr:cNvSpPr>
          <a:spLocks noChangeArrowheads="1"/>
        </xdr:cNvSpPr>
      </xdr:nvSpPr>
      <xdr:spPr bwMode="auto">
        <a:xfrm>
          <a:off x="8124825" y="249174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219075</xdr:colOff>
      <xdr:row>31</xdr:row>
      <xdr:rowOff>114300</xdr:rowOff>
    </xdr:from>
    <xdr:to>
      <xdr:col>11</xdr:col>
      <xdr:colOff>390525</xdr:colOff>
      <xdr:row>31</xdr:row>
      <xdr:rowOff>285750</xdr:rowOff>
    </xdr:to>
    <xdr:sp macro="" textlink="">
      <xdr:nvSpPr>
        <xdr:cNvPr id="2544" name="Oval 708"/>
        <xdr:cNvSpPr>
          <a:spLocks noChangeArrowheads="1"/>
        </xdr:cNvSpPr>
      </xdr:nvSpPr>
      <xdr:spPr bwMode="auto">
        <a:xfrm>
          <a:off x="8124825" y="227457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219075</xdr:colOff>
      <xdr:row>31</xdr:row>
      <xdr:rowOff>114300</xdr:rowOff>
    </xdr:from>
    <xdr:to>
      <xdr:col>14</xdr:col>
      <xdr:colOff>390525</xdr:colOff>
      <xdr:row>31</xdr:row>
      <xdr:rowOff>285750</xdr:rowOff>
    </xdr:to>
    <xdr:sp macro="" textlink="">
      <xdr:nvSpPr>
        <xdr:cNvPr id="2545" name="Oval 708"/>
        <xdr:cNvSpPr>
          <a:spLocks noChangeArrowheads="1"/>
        </xdr:cNvSpPr>
      </xdr:nvSpPr>
      <xdr:spPr bwMode="auto">
        <a:xfrm>
          <a:off x="8124825" y="227457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219075</xdr:colOff>
      <xdr:row>32</xdr:row>
      <xdr:rowOff>114300</xdr:rowOff>
    </xdr:from>
    <xdr:to>
      <xdr:col>11</xdr:col>
      <xdr:colOff>390525</xdr:colOff>
      <xdr:row>32</xdr:row>
      <xdr:rowOff>285750</xdr:rowOff>
    </xdr:to>
    <xdr:sp macro="" textlink="">
      <xdr:nvSpPr>
        <xdr:cNvPr id="2546" name="Oval 708"/>
        <xdr:cNvSpPr>
          <a:spLocks noChangeArrowheads="1"/>
        </xdr:cNvSpPr>
      </xdr:nvSpPr>
      <xdr:spPr bwMode="auto">
        <a:xfrm>
          <a:off x="8124825" y="234029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219075</xdr:colOff>
      <xdr:row>32</xdr:row>
      <xdr:rowOff>114300</xdr:rowOff>
    </xdr:from>
    <xdr:to>
      <xdr:col>14</xdr:col>
      <xdr:colOff>390525</xdr:colOff>
      <xdr:row>32</xdr:row>
      <xdr:rowOff>285750</xdr:rowOff>
    </xdr:to>
    <xdr:sp macro="" textlink="">
      <xdr:nvSpPr>
        <xdr:cNvPr id="2547" name="Oval 708"/>
        <xdr:cNvSpPr>
          <a:spLocks noChangeArrowheads="1"/>
        </xdr:cNvSpPr>
      </xdr:nvSpPr>
      <xdr:spPr bwMode="auto">
        <a:xfrm>
          <a:off x="8124825" y="234029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219075</xdr:colOff>
      <xdr:row>33</xdr:row>
      <xdr:rowOff>114300</xdr:rowOff>
    </xdr:from>
    <xdr:to>
      <xdr:col>11</xdr:col>
      <xdr:colOff>390525</xdr:colOff>
      <xdr:row>33</xdr:row>
      <xdr:rowOff>285750</xdr:rowOff>
    </xdr:to>
    <xdr:sp macro="" textlink="">
      <xdr:nvSpPr>
        <xdr:cNvPr id="2548" name="Oval 708"/>
        <xdr:cNvSpPr>
          <a:spLocks noChangeArrowheads="1"/>
        </xdr:cNvSpPr>
      </xdr:nvSpPr>
      <xdr:spPr bwMode="auto">
        <a:xfrm>
          <a:off x="8124825" y="241363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219075</xdr:colOff>
      <xdr:row>33</xdr:row>
      <xdr:rowOff>114300</xdr:rowOff>
    </xdr:from>
    <xdr:to>
      <xdr:col>14</xdr:col>
      <xdr:colOff>390525</xdr:colOff>
      <xdr:row>33</xdr:row>
      <xdr:rowOff>285750</xdr:rowOff>
    </xdr:to>
    <xdr:sp macro="" textlink="">
      <xdr:nvSpPr>
        <xdr:cNvPr id="2549" name="Oval 708"/>
        <xdr:cNvSpPr>
          <a:spLocks noChangeArrowheads="1"/>
        </xdr:cNvSpPr>
      </xdr:nvSpPr>
      <xdr:spPr bwMode="auto">
        <a:xfrm>
          <a:off x="8124825" y="241363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219075</xdr:colOff>
      <xdr:row>26</xdr:row>
      <xdr:rowOff>95250</xdr:rowOff>
    </xdr:from>
    <xdr:to>
      <xdr:col>11</xdr:col>
      <xdr:colOff>390525</xdr:colOff>
      <xdr:row>26</xdr:row>
      <xdr:rowOff>266700</xdr:rowOff>
    </xdr:to>
    <xdr:sp macro="" textlink="">
      <xdr:nvSpPr>
        <xdr:cNvPr id="2550" name="Oval 708"/>
        <xdr:cNvSpPr>
          <a:spLocks noChangeArrowheads="1"/>
        </xdr:cNvSpPr>
      </xdr:nvSpPr>
      <xdr:spPr bwMode="auto">
        <a:xfrm>
          <a:off x="8124825" y="2010727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219075</xdr:colOff>
      <xdr:row>26</xdr:row>
      <xdr:rowOff>95250</xdr:rowOff>
    </xdr:from>
    <xdr:to>
      <xdr:col>14</xdr:col>
      <xdr:colOff>390525</xdr:colOff>
      <xdr:row>26</xdr:row>
      <xdr:rowOff>266700</xdr:rowOff>
    </xdr:to>
    <xdr:sp macro="" textlink="">
      <xdr:nvSpPr>
        <xdr:cNvPr id="2551" name="Oval 708"/>
        <xdr:cNvSpPr>
          <a:spLocks noChangeArrowheads="1"/>
        </xdr:cNvSpPr>
      </xdr:nvSpPr>
      <xdr:spPr bwMode="auto">
        <a:xfrm>
          <a:off x="8124825" y="2010727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219075</xdr:colOff>
      <xdr:row>35</xdr:row>
      <xdr:rowOff>114300</xdr:rowOff>
    </xdr:from>
    <xdr:to>
      <xdr:col>11</xdr:col>
      <xdr:colOff>390525</xdr:colOff>
      <xdr:row>35</xdr:row>
      <xdr:rowOff>285750</xdr:rowOff>
    </xdr:to>
    <xdr:sp macro="" textlink="">
      <xdr:nvSpPr>
        <xdr:cNvPr id="2552" name="Oval 708"/>
        <xdr:cNvSpPr>
          <a:spLocks noChangeArrowheads="1"/>
        </xdr:cNvSpPr>
      </xdr:nvSpPr>
      <xdr:spPr bwMode="auto">
        <a:xfrm>
          <a:off x="8124825" y="254508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219075</xdr:colOff>
      <xdr:row>35</xdr:row>
      <xdr:rowOff>114300</xdr:rowOff>
    </xdr:from>
    <xdr:to>
      <xdr:col>14</xdr:col>
      <xdr:colOff>390525</xdr:colOff>
      <xdr:row>35</xdr:row>
      <xdr:rowOff>285750</xdr:rowOff>
    </xdr:to>
    <xdr:sp macro="" textlink="">
      <xdr:nvSpPr>
        <xdr:cNvPr id="2553" name="Oval 708"/>
        <xdr:cNvSpPr>
          <a:spLocks noChangeArrowheads="1"/>
        </xdr:cNvSpPr>
      </xdr:nvSpPr>
      <xdr:spPr bwMode="auto">
        <a:xfrm>
          <a:off x="8124825" y="2545080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219075</xdr:colOff>
      <xdr:row>37</xdr:row>
      <xdr:rowOff>114300</xdr:rowOff>
    </xdr:from>
    <xdr:to>
      <xdr:col>11</xdr:col>
      <xdr:colOff>390525</xdr:colOff>
      <xdr:row>37</xdr:row>
      <xdr:rowOff>285750</xdr:rowOff>
    </xdr:to>
    <xdr:sp macro="" textlink="">
      <xdr:nvSpPr>
        <xdr:cNvPr id="2554" name="Oval 708"/>
        <xdr:cNvSpPr>
          <a:spLocks noChangeArrowheads="1"/>
        </xdr:cNvSpPr>
      </xdr:nvSpPr>
      <xdr:spPr bwMode="auto">
        <a:xfrm>
          <a:off x="8124825" y="267938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219075</xdr:colOff>
      <xdr:row>37</xdr:row>
      <xdr:rowOff>114300</xdr:rowOff>
    </xdr:from>
    <xdr:to>
      <xdr:col>14</xdr:col>
      <xdr:colOff>390525</xdr:colOff>
      <xdr:row>37</xdr:row>
      <xdr:rowOff>285750</xdr:rowOff>
    </xdr:to>
    <xdr:sp macro="" textlink="">
      <xdr:nvSpPr>
        <xdr:cNvPr id="2555" name="Oval 708"/>
        <xdr:cNvSpPr>
          <a:spLocks noChangeArrowheads="1"/>
        </xdr:cNvSpPr>
      </xdr:nvSpPr>
      <xdr:spPr bwMode="auto">
        <a:xfrm>
          <a:off x="8124825" y="26793825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219075</xdr:colOff>
      <xdr:row>36</xdr:row>
      <xdr:rowOff>114300</xdr:rowOff>
    </xdr:from>
    <xdr:to>
      <xdr:col>11</xdr:col>
      <xdr:colOff>390525</xdr:colOff>
      <xdr:row>36</xdr:row>
      <xdr:rowOff>285750</xdr:rowOff>
    </xdr:to>
    <xdr:sp macro="" textlink="">
      <xdr:nvSpPr>
        <xdr:cNvPr id="2556" name="Oval 708"/>
        <xdr:cNvSpPr>
          <a:spLocks noChangeArrowheads="1"/>
        </xdr:cNvSpPr>
      </xdr:nvSpPr>
      <xdr:spPr bwMode="auto">
        <a:xfrm>
          <a:off x="8124825" y="262318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219075</xdr:colOff>
      <xdr:row>36</xdr:row>
      <xdr:rowOff>114300</xdr:rowOff>
    </xdr:from>
    <xdr:to>
      <xdr:col>14</xdr:col>
      <xdr:colOff>390525</xdr:colOff>
      <xdr:row>36</xdr:row>
      <xdr:rowOff>285750</xdr:rowOff>
    </xdr:to>
    <xdr:sp macro="" textlink="">
      <xdr:nvSpPr>
        <xdr:cNvPr id="2557" name="Oval 708"/>
        <xdr:cNvSpPr>
          <a:spLocks noChangeArrowheads="1"/>
        </xdr:cNvSpPr>
      </xdr:nvSpPr>
      <xdr:spPr bwMode="auto">
        <a:xfrm>
          <a:off x="8124825" y="26231850"/>
          <a:ext cx="0" cy="1714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228600</xdr:colOff>
      <xdr:row>42</xdr:row>
      <xdr:rowOff>742950</xdr:rowOff>
    </xdr:from>
    <xdr:to>
      <xdr:col>11</xdr:col>
      <xdr:colOff>400050</xdr:colOff>
      <xdr:row>42</xdr:row>
      <xdr:rowOff>914400</xdr:rowOff>
    </xdr:to>
    <xdr:sp macro="" textlink="">
      <xdr:nvSpPr>
        <xdr:cNvPr id="2558" name="Oval 708"/>
        <xdr:cNvSpPr>
          <a:spLocks noChangeArrowheads="1"/>
        </xdr:cNvSpPr>
      </xdr:nvSpPr>
      <xdr:spPr bwMode="auto">
        <a:xfrm>
          <a:off x="8124825" y="30022800"/>
          <a:ext cx="0" cy="190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228600</xdr:colOff>
      <xdr:row>42</xdr:row>
      <xdr:rowOff>742950</xdr:rowOff>
    </xdr:from>
    <xdr:to>
      <xdr:col>14</xdr:col>
      <xdr:colOff>400050</xdr:colOff>
      <xdr:row>42</xdr:row>
      <xdr:rowOff>914400</xdr:rowOff>
    </xdr:to>
    <xdr:sp macro="" textlink="">
      <xdr:nvSpPr>
        <xdr:cNvPr id="2559" name="Oval 708"/>
        <xdr:cNvSpPr>
          <a:spLocks noChangeArrowheads="1"/>
        </xdr:cNvSpPr>
      </xdr:nvSpPr>
      <xdr:spPr bwMode="auto">
        <a:xfrm>
          <a:off x="8124825" y="30022800"/>
          <a:ext cx="0" cy="1905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4"/>
  <sheetViews>
    <sheetView tabSelected="1" zoomScale="75" zoomScaleNormal="75" zoomScaleSheetLayoutView="160" workbookViewId="0">
      <pane ySplit="4" topLeftCell="A5" activePane="bottomLeft" state="frozen"/>
      <selection pane="bottomLeft" activeCell="B26" sqref="B26"/>
    </sheetView>
  </sheetViews>
  <sheetFormatPr defaultRowHeight="15"/>
  <cols>
    <col min="1" max="1" width="7.375" style="1" customWidth="1"/>
    <col min="2" max="2" width="37.25" style="2" customWidth="1"/>
    <col min="3" max="3" width="8.375" style="4" customWidth="1"/>
    <col min="4" max="4" width="8.75" style="4" customWidth="1"/>
    <col min="5" max="5" width="10.375" style="4" customWidth="1"/>
    <col min="6" max="6" width="8.625" style="5" customWidth="1"/>
    <col min="7" max="7" width="9.375" style="7" customWidth="1"/>
    <col min="8" max="8" width="11.375" style="8" bestFit="1" customWidth="1"/>
    <col min="9" max="9" width="9.25" style="5" customWidth="1"/>
    <col min="10" max="10" width="8" style="5" hidden="1" customWidth="1"/>
    <col min="11" max="11" width="8.75" style="9" hidden="1" customWidth="1"/>
    <col min="12" max="12" width="7.625" style="5" hidden="1" customWidth="1"/>
    <col min="13" max="13" width="8" style="4" hidden="1" customWidth="1"/>
    <col min="14" max="14" width="8.375" style="4" hidden="1" customWidth="1"/>
    <col min="15" max="15" width="8.25" style="4" hidden="1" customWidth="1"/>
    <col min="16" max="16" width="12.125" style="4" customWidth="1"/>
    <col min="17" max="17" width="10.625" style="4" customWidth="1"/>
    <col min="18" max="18" width="11" style="4" customWidth="1"/>
    <col min="19" max="19" width="11.625" style="4" customWidth="1"/>
    <col min="20" max="20" width="12.875" style="4" customWidth="1"/>
    <col min="21" max="21" width="11.75" style="4" customWidth="1"/>
  </cols>
  <sheetData>
    <row r="1" spans="1:21" ht="37.5" customHeight="1">
      <c r="A1" s="131" t="s">
        <v>198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</row>
    <row r="2" spans="1:21" ht="29.25" customHeight="1">
      <c r="A2" s="126" t="s">
        <v>1</v>
      </c>
      <c r="B2" s="127" t="s">
        <v>2</v>
      </c>
      <c r="C2" s="126" t="s">
        <v>3</v>
      </c>
      <c r="D2" s="126"/>
      <c r="E2" s="132" t="s">
        <v>4</v>
      </c>
      <c r="F2" s="126" t="s">
        <v>5</v>
      </c>
      <c r="G2" s="124" t="s">
        <v>142</v>
      </c>
      <c r="H2" s="124"/>
      <c r="I2" s="124"/>
      <c r="J2" s="124" t="s">
        <v>43</v>
      </c>
      <c r="K2" s="124"/>
      <c r="L2" s="124"/>
      <c r="M2" s="124" t="s">
        <v>50</v>
      </c>
      <c r="N2" s="124"/>
      <c r="O2" s="124"/>
      <c r="P2" s="124" t="s">
        <v>144</v>
      </c>
      <c r="Q2" s="124"/>
      <c r="R2" s="124"/>
      <c r="S2" s="124" t="s">
        <v>64</v>
      </c>
      <c r="T2" s="124"/>
      <c r="U2" s="124"/>
    </row>
    <row r="3" spans="1:21" ht="22.5" customHeight="1">
      <c r="A3" s="126"/>
      <c r="B3" s="127"/>
      <c r="C3" s="126"/>
      <c r="D3" s="126"/>
      <c r="E3" s="132"/>
      <c r="F3" s="126"/>
      <c r="G3" s="125" t="s">
        <v>6</v>
      </c>
      <c r="H3" s="126" t="s">
        <v>7</v>
      </c>
      <c r="I3" s="126"/>
      <c r="J3" s="127" t="s">
        <v>6</v>
      </c>
      <c r="K3" s="126" t="s">
        <v>7</v>
      </c>
      <c r="L3" s="126"/>
      <c r="M3" s="127" t="s">
        <v>6</v>
      </c>
      <c r="N3" s="126" t="s">
        <v>7</v>
      </c>
      <c r="O3" s="126"/>
      <c r="P3" s="127" t="s">
        <v>6</v>
      </c>
      <c r="Q3" s="126" t="s">
        <v>7</v>
      </c>
      <c r="R3" s="126"/>
      <c r="S3" s="127" t="s">
        <v>6</v>
      </c>
      <c r="T3" s="126" t="s">
        <v>7</v>
      </c>
      <c r="U3" s="126"/>
    </row>
    <row r="4" spans="1:21" ht="41.25" customHeight="1">
      <c r="A4" s="126"/>
      <c r="B4" s="127"/>
      <c r="C4" s="117" t="s">
        <v>65</v>
      </c>
      <c r="D4" s="117" t="s">
        <v>145</v>
      </c>
      <c r="E4" s="117" t="s">
        <v>171</v>
      </c>
      <c r="F4" s="108" t="s">
        <v>9</v>
      </c>
      <c r="G4" s="125"/>
      <c r="H4" s="126"/>
      <c r="I4" s="126"/>
      <c r="J4" s="127"/>
      <c r="K4" s="126"/>
      <c r="L4" s="126"/>
      <c r="M4" s="127"/>
      <c r="N4" s="126"/>
      <c r="O4" s="126"/>
      <c r="P4" s="127"/>
      <c r="Q4" s="126"/>
      <c r="R4" s="126"/>
      <c r="S4" s="127"/>
      <c r="T4" s="126"/>
      <c r="U4" s="126"/>
    </row>
    <row r="5" spans="1:21" s="3" customFormat="1" ht="29.25" customHeight="1">
      <c r="A5" s="134" t="s">
        <v>169</v>
      </c>
      <c r="B5" s="134"/>
      <c r="C5" s="134"/>
      <c r="D5" s="134"/>
      <c r="E5" s="134"/>
      <c r="F5" s="19">
        <v>75</v>
      </c>
      <c r="G5" s="20"/>
      <c r="H5" s="21">
        <f>I5/F5+0.0001</f>
        <v>1.82874</v>
      </c>
      <c r="I5" s="22">
        <f>I6</f>
        <v>137.148</v>
      </c>
      <c r="J5" s="20"/>
      <c r="K5" s="21"/>
      <c r="L5" s="22"/>
      <c r="M5" s="20"/>
      <c r="N5" s="21"/>
      <c r="O5" s="22"/>
      <c r="P5" s="20"/>
      <c r="Q5" s="21">
        <f>R5/F5</f>
        <v>2.4967999999999999</v>
      </c>
      <c r="R5" s="22">
        <f>R6</f>
        <v>187.26</v>
      </c>
      <c r="S5" s="20"/>
      <c r="T5" s="21">
        <f>U5/F5</f>
        <v>4.5386933333333328</v>
      </c>
      <c r="U5" s="22">
        <f>U6</f>
        <v>340.40199999999999</v>
      </c>
    </row>
    <row r="6" spans="1:21" s="3" customFormat="1" ht="35.25" customHeight="1">
      <c r="A6" s="135" t="s">
        <v>170</v>
      </c>
      <c r="B6" s="135"/>
      <c r="C6" s="135"/>
      <c r="D6" s="135"/>
      <c r="E6" s="135"/>
      <c r="F6" s="25">
        <v>75</v>
      </c>
      <c r="G6" s="26"/>
      <c r="H6" s="109">
        <f>I6/F6+0.0001</f>
        <v>1.82874</v>
      </c>
      <c r="I6" s="28">
        <f>($F8*H8)+($F9*H9)+($F11*H11)+($F12*H12)+($F13*H13)+($F14*H14)+($F15*H15)</f>
        <v>137.148</v>
      </c>
      <c r="J6" s="26"/>
      <c r="K6" s="109"/>
      <c r="L6" s="28"/>
      <c r="M6" s="26"/>
      <c r="N6" s="109"/>
      <c r="O6" s="28"/>
      <c r="P6" s="26"/>
      <c r="Q6" s="109">
        <f>R6/F6</f>
        <v>2.4967999999999999</v>
      </c>
      <c r="R6" s="28">
        <f>($F8*Q8)+($F9*Q9)+($F11*Q11)+($F12*Q12)+($F13*Q13)+($F14*Q14)+($F15*Q15)</f>
        <v>187.26</v>
      </c>
      <c r="S6" s="26"/>
      <c r="T6" s="109">
        <f>U6/F6</f>
        <v>4.5386933333333328</v>
      </c>
      <c r="U6" s="28">
        <f>($F8*T8)+($F9*T9)+($F11*T11)+($F12*T12)+($F13*T13)+($F14*T14)+($F15*T15)</f>
        <v>340.40199999999999</v>
      </c>
    </row>
    <row r="7" spans="1:21" ht="156" customHeight="1">
      <c r="A7" s="40">
        <v>1</v>
      </c>
      <c r="B7" s="38" t="s">
        <v>172</v>
      </c>
      <c r="C7" s="58" t="s">
        <v>19</v>
      </c>
      <c r="D7" s="58">
        <v>4.4565999999999999</v>
      </c>
      <c r="E7" s="40" t="s">
        <v>143</v>
      </c>
      <c r="F7" s="40">
        <v>75</v>
      </c>
      <c r="G7" s="40" t="s">
        <v>61</v>
      </c>
      <c r="H7" s="41">
        <v>1.7027000000000001</v>
      </c>
      <c r="I7" s="40"/>
      <c r="J7" s="40" t="s">
        <v>39</v>
      </c>
      <c r="K7" s="41">
        <v>1</v>
      </c>
      <c r="L7" s="40"/>
      <c r="M7" s="40" t="s">
        <v>39</v>
      </c>
      <c r="N7" s="41">
        <v>1.4</v>
      </c>
      <c r="O7" s="40"/>
      <c r="P7" s="40" t="s">
        <v>193</v>
      </c>
      <c r="Q7" s="41">
        <v>2.4967999999999999</v>
      </c>
      <c r="R7" s="40"/>
      <c r="S7" s="40" t="s">
        <v>18</v>
      </c>
      <c r="T7" s="41">
        <v>4.5387000000000004</v>
      </c>
      <c r="U7" s="40"/>
    </row>
    <row r="8" spans="1:21" ht="65.45" customHeight="1">
      <c r="A8" s="62">
        <v>1.1000000000000001</v>
      </c>
      <c r="B8" s="100" t="s">
        <v>155</v>
      </c>
      <c r="C8" s="98" t="s">
        <v>19</v>
      </c>
      <c r="D8" s="98">
        <v>4.3594999999999997</v>
      </c>
      <c r="E8" s="62" t="s">
        <v>143</v>
      </c>
      <c r="F8" s="62">
        <v>20</v>
      </c>
      <c r="G8" s="62" t="s">
        <v>39</v>
      </c>
      <c r="H8" s="102">
        <v>1.1349</v>
      </c>
      <c r="I8" s="62"/>
      <c r="J8" s="62" t="s">
        <v>39</v>
      </c>
      <c r="K8" s="64">
        <v>1</v>
      </c>
      <c r="L8" s="97"/>
      <c r="M8" s="62" t="s">
        <v>39</v>
      </c>
      <c r="N8" s="64">
        <v>1.4</v>
      </c>
      <c r="O8" s="97"/>
      <c r="P8" s="62" t="s">
        <v>193</v>
      </c>
      <c r="Q8" s="102">
        <v>2.1404999999999998</v>
      </c>
      <c r="R8" s="62"/>
      <c r="S8" s="62" t="s">
        <v>18</v>
      </c>
      <c r="T8" s="102">
        <v>4.7976000000000001</v>
      </c>
      <c r="U8" s="62"/>
    </row>
    <row r="9" spans="1:21" s="4" customFormat="1" ht="96.75" customHeight="1">
      <c r="A9" s="62">
        <v>1.2</v>
      </c>
      <c r="B9" s="100" t="s">
        <v>173</v>
      </c>
      <c r="C9" s="98" t="s">
        <v>19</v>
      </c>
      <c r="D9" s="98">
        <v>5</v>
      </c>
      <c r="E9" s="62" t="s">
        <v>143</v>
      </c>
      <c r="F9" s="62">
        <v>15</v>
      </c>
      <c r="G9" s="62" t="s">
        <v>39</v>
      </c>
      <c r="H9" s="102">
        <v>1</v>
      </c>
      <c r="I9" s="62"/>
      <c r="J9" s="62"/>
      <c r="K9" s="64"/>
      <c r="L9" s="62"/>
      <c r="M9" s="62"/>
      <c r="N9" s="64"/>
      <c r="O9" s="62"/>
      <c r="P9" s="107" t="s">
        <v>143</v>
      </c>
      <c r="Q9" s="102">
        <v>3</v>
      </c>
      <c r="R9" s="62"/>
      <c r="S9" s="107" t="s">
        <v>18</v>
      </c>
      <c r="T9" s="102">
        <v>5</v>
      </c>
      <c r="U9" s="62"/>
    </row>
    <row r="10" spans="1:21" s="4" customFormat="1" ht="98.25" customHeight="1">
      <c r="A10" s="62">
        <v>1.3</v>
      </c>
      <c r="B10" s="100" t="s">
        <v>190</v>
      </c>
      <c r="C10" s="98"/>
      <c r="D10" s="98"/>
      <c r="E10" s="62"/>
      <c r="F10" s="62"/>
      <c r="G10" s="63"/>
      <c r="H10" s="102"/>
      <c r="I10" s="62"/>
      <c r="J10" s="62"/>
      <c r="K10" s="64"/>
      <c r="L10" s="62"/>
      <c r="M10" s="62"/>
      <c r="N10" s="64"/>
      <c r="O10" s="62"/>
      <c r="P10" s="63"/>
      <c r="Q10" s="102"/>
      <c r="R10" s="62"/>
      <c r="S10" s="63"/>
      <c r="T10" s="102"/>
      <c r="U10" s="62"/>
    </row>
    <row r="11" spans="1:21" s="4" customFormat="1" ht="158.25" customHeight="1">
      <c r="A11" s="101" t="s">
        <v>102</v>
      </c>
      <c r="B11" s="118" t="s">
        <v>167</v>
      </c>
      <c r="C11" s="106" t="s">
        <v>157</v>
      </c>
      <c r="D11" s="101" t="s">
        <v>156</v>
      </c>
      <c r="E11" s="101" t="s">
        <v>176</v>
      </c>
      <c r="F11" s="101">
        <v>5</v>
      </c>
      <c r="G11" s="103" t="s">
        <v>191</v>
      </c>
      <c r="H11" s="102">
        <v>2.89</v>
      </c>
      <c r="I11" s="62"/>
      <c r="J11" s="62"/>
      <c r="K11" s="64"/>
      <c r="L11" s="62"/>
      <c r="M11" s="62"/>
      <c r="N11" s="64"/>
      <c r="O11" s="62"/>
      <c r="P11" s="103" t="s">
        <v>191</v>
      </c>
      <c r="Q11" s="102">
        <v>2.89</v>
      </c>
      <c r="R11" s="62"/>
      <c r="S11" s="103" t="s">
        <v>191</v>
      </c>
      <c r="T11" s="102">
        <v>2.89</v>
      </c>
      <c r="U11" s="62"/>
    </row>
    <row r="12" spans="1:21" s="4" customFormat="1" ht="159" customHeight="1">
      <c r="A12" s="101" t="s">
        <v>174</v>
      </c>
      <c r="B12" s="118" t="s">
        <v>168</v>
      </c>
      <c r="C12" s="106" t="s">
        <v>158</v>
      </c>
      <c r="D12" s="101" t="s">
        <v>175</v>
      </c>
      <c r="E12" s="101" t="s">
        <v>177</v>
      </c>
      <c r="F12" s="101">
        <v>5</v>
      </c>
      <c r="G12" s="103" t="s">
        <v>192</v>
      </c>
      <c r="H12" s="102">
        <v>1</v>
      </c>
      <c r="I12" s="62"/>
      <c r="J12" s="62"/>
      <c r="K12" s="64"/>
      <c r="L12" s="62"/>
      <c r="M12" s="62"/>
      <c r="N12" s="64"/>
      <c r="O12" s="62"/>
      <c r="P12" s="103" t="s">
        <v>192</v>
      </c>
      <c r="Q12" s="102">
        <v>1</v>
      </c>
      <c r="R12" s="62"/>
      <c r="S12" s="103" t="s">
        <v>192</v>
      </c>
      <c r="T12" s="102">
        <v>1</v>
      </c>
      <c r="U12" s="62"/>
    </row>
    <row r="13" spans="1:21" s="4" customFormat="1" ht="65.45" customHeight="1">
      <c r="A13" s="62">
        <v>1.4</v>
      </c>
      <c r="B13" s="100" t="s">
        <v>178</v>
      </c>
      <c r="C13" s="98" t="s">
        <v>19</v>
      </c>
      <c r="D13" s="98" t="s">
        <v>19</v>
      </c>
      <c r="E13" s="62" t="s">
        <v>179</v>
      </c>
      <c r="F13" s="62">
        <v>10</v>
      </c>
      <c r="G13" s="107">
        <v>60</v>
      </c>
      <c r="H13" s="102">
        <v>1</v>
      </c>
      <c r="I13" s="62"/>
      <c r="J13" s="62"/>
      <c r="K13" s="64"/>
      <c r="L13" s="62"/>
      <c r="M13" s="62"/>
      <c r="N13" s="64"/>
      <c r="O13" s="62"/>
      <c r="P13" s="107">
        <v>76</v>
      </c>
      <c r="Q13" s="102">
        <v>1</v>
      </c>
      <c r="R13" s="62"/>
      <c r="S13" s="107">
        <v>123</v>
      </c>
      <c r="T13" s="102">
        <v>5</v>
      </c>
      <c r="U13" s="62"/>
    </row>
    <row r="14" spans="1:21" s="4" customFormat="1" ht="97.5" customHeight="1">
      <c r="A14" s="62">
        <v>1.5</v>
      </c>
      <c r="B14" s="100" t="s">
        <v>180</v>
      </c>
      <c r="C14" s="98" t="s">
        <v>19</v>
      </c>
      <c r="D14" s="98" t="s">
        <v>19</v>
      </c>
      <c r="E14" s="119">
        <v>4275</v>
      </c>
      <c r="F14" s="62">
        <v>10</v>
      </c>
      <c r="G14" s="119">
        <v>5708</v>
      </c>
      <c r="H14" s="64">
        <v>5</v>
      </c>
      <c r="I14" s="62"/>
      <c r="J14" s="62"/>
      <c r="K14" s="64"/>
      <c r="L14" s="62"/>
      <c r="M14" s="62"/>
      <c r="N14" s="64"/>
      <c r="O14" s="62"/>
      <c r="P14" s="63">
        <v>5708</v>
      </c>
      <c r="Q14" s="64">
        <v>5</v>
      </c>
      <c r="R14" s="62"/>
      <c r="S14" s="63">
        <v>4570</v>
      </c>
      <c r="T14" s="64">
        <v>5</v>
      </c>
      <c r="U14" s="62"/>
    </row>
    <row r="15" spans="1:21" s="4" customFormat="1" ht="111.75" customHeight="1">
      <c r="A15" s="62">
        <v>1.6</v>
      </c>
      <c r="B15" s="100" t="s">
        <v>181</v>
      </c>
      <c r="C15" s="98" t="s">
        <v>19</v>
      </c>
      <c r="D15" s="98" t="s">
        <v>19</v>
      </c>
      <c r="E15" s="62" t="s">
        <v>143</v>
      </c>
      <c r="F15" s="62">
        <v>10</v>
      </c>
      <c r="G15" s="103" t="s">
        <v>61</v>
      </c>
      <c r="H15" s="102">
        <v>2</v>
      </c>
      <c r="I15" s="62"/>
      <c r="J15" s="62"/>
      <c r="K15" s="64"/>
      <c r="L15" s="62"/>
      <c r="M15" s="62"/>
      <c r="N15" s="64"/>
      <c r="O15" s="62"/>
      <c r="P15" s="63" t="s">
        <v>193</v>
      </c>
      <c r="Q15" s="102">
        <v>2</v>
      </c>
      <c r="R15" s="62"/>
      <c r="S15" s="63" t="s">
        <v>18</v>
      </c>
      <c r="T15" s="102">
        <v>5</v>
      </c>
      <c r="U15" s="62"/>
    </row>
    <row r="16" spans="1:21" s="10" customFormat="1" ht="34.5" customHeight="1">
      <c r="A16" s="130" t="s">
        <v>154</v>
      </c>
      <c r="B16" s="130"/>
      <c r="C16" s="130"/>
      <c r="D16" s="130"/>
      <c r="E16" s="130"/>
      <c r="F16" s="110"/>
      <c r="G16" s="133" t="s">
        <v>166</v>
      </c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</row>
    <row r="17" spans="1:21" ht="45" customHeight="1">
      <c r="A17" s="40">
        <v>2</v>
      </c>
      <c r="B17" s="60" t="s">
        <v>146</v>
      </c>
      <c r="C17" s="40" t="s">
        <v>19</v>
      </c>
      <c r="D17" s="40" t="s">
        <v>19</v>
      </c>
      <c r="E17" s="40" t="s">
        <v>143</v>
      </c>
      <c r="F17" s="40">
        <v>0</v>
      </c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</row>
    <row r="18" spans="1:21" s="3" customFormat="1" ht="34.5" customHeight="1">
      <c r="A18" s="134" t="s">
        <v>182</v>
      </c>
      <c r="B18" s="134"/>
      <c r="C18" s="134"/>
      <c r="D18" s="134"/>
      <c r="E18" s="134"/>
      <c r="F18" s="19">
        <f>SUM(F27,F19)</f>
        <v>25</v>
      </c>
      <c r="G18" s="20"/>
      <c r="H18" s="21">
        <f>I18/F18</f>
        <v>2</v>
      </c>
      <c r="I18" s="22">
        <f>I19+I27</f>
        <v>50</v>
      </c>
      <c r="J18" s="20"/>
      <c r="K18" s="21"/>
      <c r="L18" s="22"/>
      <c r="M18" s="20"/>
      <c r="N18" s="21"/>
      <c r="O18" s="22"/>
      <c r="P18" s="20"/>
      <c r="Q18" s="21">
        <f>R18/F18</f>
        <v>2.4249999999999998</v>
      </c>
      <c r="R18" s="22">
        <f>R19+R27</f>
        <v>60.625</v>
      </c>
      <c r="S18" s="20"/>
      <c r="T18" s="21">
        <f>U18/F18+0.0002</f>
        <v>4.1273799999999996</v>
      </c>
      <c r="U18" s="22">
        <f>U19+U27</f>
        <v>103.17949999999999</v>
      </c>
    </row>
    <row r="19" spans="1:21" s="10" customFormat="1" ht="33.75" customHeight="1">
      <c r="A19" s="110" t="s">
        <v>123</v>
      </c>
      <c r="B19" s="110"/>
      <c r="C19" s="110"/>
      <c r="D19" s="110"/>
      <c r="E19" s="110"/>
      <c r="F19" s="25">
        <v>15</v>
      </c>
      <c r="G19" s="26"/>
      <c r="H19" s="109">
        <f>I19/F19</f>
        <v>1.8666666666666667</v>
      </c>
      <c r="I19" s="28">
        <f>($F21*H21)+($F22*H22)+($F24*H24)+($F25*H25)+($F26*H26)</f>
        <v>28</v>
      </c>
      <c r="J19" s="26"/>
      <c r="K19" s="109"/>
      <c r="L19" s="28"/>
      <c r="M19" s="26"/>
      <c r="N19" s="109"/>
      <c r="O19" s="28"/>
      <c r="P19" s="26"/>
      <c r="Q19" s="109">
        <f>R19/F19</f>
        <v>2.3083333333333331</v>
      </c>
      <c r="R19" s="28">
        <f>($F21*Q21)+($F22*Q22)+($F24*Q24)+($F25*Q25)+($F26*Q26)</f>
        <v>34.625</v>
      </c>
      <c r="S19" s="26"/>
      <c r="T19" s="109">
        <f>U19/F19+0.0003</f>
        <v>3.8789333333333333</v>
      </c>
      <c r="U19" s="28">
        <f>($F21*T21)+($F22*T22)+($F24*T24)+($F25*T25)+($F26*T26)</f>
        <v>58.179499999999997</v>
      </c>
    </row>
    <row r="20" spans="1:21" ht="65.45" customHeight="1">
      <c r="A20" s="40">
        <v>3</v>
      </c>
      <c r="B20" s="60" t="s">
        <v>147</v>
      </c>
      <c r="C20" s="40"/>
      <c r="D20" s="40"/>
      <c r="E20" s="40"/>
      <c r="F20" s="40"/>
      <c r="G20" s="50"/>
      <c r="H20" s="41"/>
      <c r="I20" s="40"/>
      <c r="J20" s="50"/>
      <c r="K20" s="41"/>
      <c r="L20" s="40"/>
      <c r="M20" s="50"/>
      <c r="N20" s="41"/>
      <c r="O20" s="40"/>
      <c r="P20" s="50"/>
      <c r="Q20" s="41"/>
      <c r="R20" s="40"/>
      <c r="S20" s="121"/>
      <c r="T20" s="41"/>
      <c r="U20" s="40"/>
    </row>
    <row r="21" spans="1:21" ht="65.45" customHeight="1">
      <c r="A21" s="101">
        <v>3.1</v>
      </c>
      <c r="B21" s="100" t="s">
        <v>109</v>
      </c>
      <c r="C21" s="101" t="s">
        <v>161</v>
      </c>
      <c r="D21" s="101" t="s">
        <v>183</v>
      </c>
      <c r="E21" s="103" t="s">
        <v>185</v>
      </c>
      <c r="F21" s="101">
        <v>2.5</v>
      </c>
      <c r="G21" s="103" t="s">
        <v>187</v>
      </c>
      <c r="H21" s="102">
        <v>1</v>
      </c>
      <c r="I21" s="62"/>
      <c r="J21" s="63"/>
      <c r="K21" s="64"/>
      <c r="L21" s="62"/>
      <c r="M21" s="63"/>
      <c r="N21" s="64"/>
      <c r="O21" s="62"/>
      <c r="P21" s="103" t="s">
        <v>194</v>
      </c>
      <c r="Q21" s="102">
        <v>1</v>
      </c>
      <c r="R21" s="62"/>
      <c r="S21" s="103" t="s">
        <v>196</v>
      </c>
      <c r="T21" s="102">
        <v>1</v>
      </c>
      <c r="U21" s="62"/>
    </row>
    <row r="22" spans="1:21" ht="65.45" customHeight="1">
      <c r="A22" s="101">
        <v>3.2</v>
      </c>
      <c r="B22" s="100" t="s">
        <v>159</v>
      </c>
      <c r="C22" s="101" t="s">
        <v>160</v>
      </c>
      <c r="D22" s="101" t="s">
        <v>184</v>
      </c>
      <c r="E22" s="103" t="s">
        <v>186</v>
      </c>
      <c r="F22" s="101">
        <v>2.5</v>
      </c>
      <c r="G22" s="103" t="s">
        <v>188</v>
      </c>
      <c r="H22" s="102">
        <v>1</v>
      </c>
      <c r="I22" s="62"/>
      <c r="J22" s="63"/>
      <c r="K22" s="64"/>
      <c r="L22" s="62"/>
      <c r="M22" s="63"/>
      <c r="N22" s="64"/>
      <c r="O22" s="62"/>
      <c r="P22" s="103" t="s">
        <v>195</v>
      </c>
      <c r="Q22" s="102">
        <v>2.65</v>
      </c>
      <c r="R22" s="62"/>
      <c r="S22" s="103" t="s">
        <v>197</v>
      </c>
      <c r="T22" s="102">
        <v>3.8717999999999999</v>
      </c>
      <c r="U22" s="62"/>
    </row>
    <row r="23" spans="1:21" ht="65.45" customHeight="1">
      <c r="A23" s="40">
        <v>4</v>
      </c>
      <c r="B23" s="60" t="s">
        <v>148</v>
      </c>
      <c r="C23" s="40"/>
      <c r="D23" s="40"/>
      <c r="E23" s="50"/>
      <c r="F23" s="40"/>
      <c r="G23" s="50"/>
      <c r="H23" s="41"/>
      <c r="I23" s="40"/>
      <c r="J23" s="50"/>
      <c r="K23" s="41"/>
      <c r="L23" s="40"/>
      <c r="M23" s="50"/>
      <c r="N23" s="41"/>
      <c r="O23" s="40"/>
      <c r="P23" s="121"/>
      <c r="Q23" s="41"/>
      <c r="R23" s="40"/>
      <c r="S23" s="121"/>
      <c r="T23" s="41"/>
      <c r="U23" s="40"/>
    </row>
    <row r="24" spans="1:21" ht="65.45" customHeight="1">
      <c r="A24" s="101">
        <v>4.0999999999999996</v>
      </c>
      <c r="B24" s="100" t="s">
        <v>162</v>
      </c>
      <c r="C24" s="103" t="s">
        <v>18</v>
      </c>
      <c r="D24" s="103" t="s">
        <v>18</v>
      </c>
      <c r="E24" s="103" t="s">
        <v>143</v>
      </c>
      <c r="F24" s="101">
        <v>2.5</v>
      </c>
      <c r="G24" s="103" t="s">
        <v>39</v>
      </c>
      <c r="H24" s="102">
        <v>1</v>
      </c>
      <c r="I24" s="62"/>
      <c r="J24" s="63"/>
      <c r="K24" s="64"/>
      <c r="L24" s="62"/>
      <c r="M24" s="63"/>
      <c r="N24" s="64"/>
      <c r="O24" s="62"/>
      <c r="P24" s="103" t="s">
        <v>39</v>
      </c>
      <c r="Q24" s="102">
        <v>1</v>
      </c>
      <c r="R24" s="62"/>
      <c r="S24" s="103" t="s">
        <v>18</v>
      </c>
      <c r="T24" s="102">
        <v>5</v>
      </c>
      <c r="U24" s="40"/>
    </row>
    <row r="25" spans="1:21" ht="65.45" customHeight="1">
      <c r="A25" s="101">
        <v>4.2</v>
      </c>
      <c r="B25" s="100" t="s">
        <v>163</v>
      </c>
      <c r="C25" s="103" t="s">
        <v>18</v>
      </c>
      <c r="D25" s="103" t="s">
        <v>18</v>
      </c>
      <c r="E25" s="103" t="s">
        <v>143</v>
      </c>
      <c r="F25" s="101">
        <v>2.5</v>
      </c>
      <c r="G25" s="103" t="s">
        <v>39</v>
      </c>
      <c r="H25" s="102">
        <v>1</v>
      </c>
      <c r="I25" s="62"/>
      <c r="J25" s="63"/>
      <c r="K25" s="64"/>
      <c r="L25" s="62"/>
      <c r="M25" s="63"/>
      <c r="N25" s="64"/>
      <c r="O25" s="62"/>
      <c r="P25" s="103" t="s">
        <v>39</v>
      </c>
      <c r="Q25" s="102">
        <v>1</v>
      </c>
      <c r="R25" s="62"/>
      <c r="S25" s="103" t="s">
        <v>18</v>
      </c>
      <c r="T25" s="102">
        <v>5</v>
      </c>
      <c r="U25" s="40"/>
    </row>
    <row r="26" spans="1:21" ht="65.45" customHeight="1">
      <c r="A26" s="40">
        <v>5</v>
      </c>
      <c r="B26" s="60" t="s">
        <v>149</v>
      </c>
      <c r="C26" s="40" t="s">
        <v>19</v>
      </c>
      <c r="D26" s="40" t="s">
        <v>18</v>
      </c>
      <c r="E26" s="40" t="s">
        <v>143</v>
      </c>
      <c r="F26" s="40">
        <v>5</v>
      </c>
      <c r="G26" s="50" t="s">
        <v>165</v>
      </c>
      <c r="H26" s="41">
        <v>3.6</v>
      </c>
      <c r="I26" s="40"/>
      <c r="J26" s="50"/>
      <c r="K26" s="41"/>
      <c r="L26" s="40"/>
      <c r="M26" s="50"/>
      <c r="N26" s="41"/>
      <c r="O26" s="40"/>
      <c r="P26" s="50" t="s">
        <v>165</v>
      </c>
      <c r="Q26" s="41">
        <v>4.0999999999999996</v>
      </c>
      <c r="R26" s="40"/>
      <c r="S26" s="50" t="s">
        <v>199</v>
      </c>
      <c r="T26" s="41">
        <v>4.2</v>
      </c>
      <c r="U26" s="40"/>
    </row>
    <row r="27" spans="1:21" s="10" customFormat="1" ht="29.25" customHeight="1">
      <c r="A27" s="136" t="s">
        <v>150</v>
      </c>
      <c r="B27" s="136"/>
      <c r="C27" s="136"/>
      <c r="D27" s="136"/>
      <c r="E27" s="136"/>
      <c r="F27" s="25">
        <v>10</v>
      </c>
      <c r="G27" s="25"/>
      <c r="H27" s="109">
        <f>I27/F27</f>
        <v>2.2000000000000002</v>
      </c>
      <c r="I27" s="28">
        <f>($F29*H29)+($F30*H30)+($F31*H31)</f>
        <v>22</v>
      </c>
      <c r="J27" s="25"/>
      <c r="K27" s="109"/>
      <c r="L27" s="28"/>
      <c r="M27" s="25"/>
      <c r="N27" s="109"/>
      <c r="O27" s="28"/>
      <c r="P27" s="25"/>
      <c r="Q27" s="109">
        <f>R27/F27</f>
        <v>2.6</v>
      </c>
      <c r="R27" s="28">
        <f>($F29*Q29)+($F30*Q30)+($F31*Q31)</f>
        <v>26</v>
      </c>
      <c r="S27" s="25"/>
      <c r="T27" s="109">
        <f>U27/F27</f>
        <v>4.5</v>
      </c>
      <c r="U27" s="28">
        <f>($F29*T29)+($F30*T30)+($F31*T31)</f>
        <v>45</v>
      </c>
    </row>
    <row r="28" spans="1:21" ht="65.45" customHeight="1">
      <c r="A28" s="40">
        <v>6</v>
      </c>
      <c r="B28" s="60" t="s">
        <v>151</v>
      </c>
      <c r="C28" s="39"/>
      <c r="D28" s="39"/>
      <c r="E28" s="40"/>
      <c r="F28" s="40">
        <v>5</v>
      </c>
      <c r="G28" s="50" t="s">
        <v>143</v>
      </c>
      <c r="H28" s="41">
        <v>3.4</v>
      </c>
      <c r="I28" s="40"/>
      <c r="J28" s="50" t="s">
        <v>41</v>
      </c>
      <c r="K28" s="41">
        <v>1</v>
      </c>
      <c r="L28" s="40"/>
      <c r="M28" s="50" t="s">
        <v>41</v>
      </c>
      <c r="N28" s="41">
        <v>1</v>
      </c>
      <c r="O28" s="40"/>
      <c r="P28" s="50" t="s">
        <v>18</v>
      </c>
      <c r="Q28" s="41">
        <v>4.2</v>
      </c>
      <c r="R28" s="40"/>
      <c r="S28" s="122" t="s">
        <v>18</v>
      </c>
      <c r="T28" s="123">
        <v>5</v>
      </c>
      <c r="U28" s="40"/>
    </row>
    <row r="29" spans="1:21" ht="65.45" customHeight="1">
      <c r="A29" s="111">
        <v>6.1</v>
      </c>
      <c r="B29" s="104" t="s">
        <v>152</v>
      </c>
      <c r="C29" s="101" t="s">
        <v>18</v>
      </c>
      <c r="D29" s="101" t="s">
        <v>18</v>
      </c>
      <c r="E29" s="101" t="s">
        <v>143</v>
      </c>
      <c r="F29" s="105">
        <v>1</v>
      </c>
      <c r="G29" s="103" t="s">
        <v>18</v>
      </c>
      <c r="H29" s="102">
        <v>5</v>
      </c>
      <c r="I29" s="62"/>
      <c r="J29" s="63"/>
      <c r="K29" s="64"/>
      <c r="L29" s="62"/>
      <c r="M29" s="63"/>
      <c r="N29" s="64"/>
      <c r="O29" s="62"/>
      <c r="P29" s="103" t="s">
        <v>18</v>
      </c>
      <c r="Q29" s="102">
        <v>5</v>
      </c>
      <c r="R29" s="62"/>
      <c r="S29" s="103" t="s">
        <v>18</v>
      </c>
      <c r="T29" s="102">
        <v>5</v>
      </c>
      <c r="U29" s="62"/>
    </row>
    <row r="30" spans="1:21" ht="65.45" customHeight="1">
      <c r="A30" s="111">
        <v>6.2</v>
      </c>
      <c r="B30" s="104" t="s">
        <v>153</v>
      </c>
      <c r="C30" s="101" t="s">
        <v>19</v>
      </c>
      <c r="D30" s="101" t="s">
        <v>19</v>
      </c>
      <c r="E30" s="101" t="s">
        <v>143</v>
      </c>
      <c r="F30" s="101">
        <v>4</v>
      </c>
      <c r="G30" s="103" t="s">
        <v>143</v>
      </c>
      <c r="H30" s="102">
        <v>3</v>
      </c>
      <c r="I30" s="62"/>
      <c r="J30" s="63"/>
      <c r="K30" s="64"/>
      <c r="L30" s="62"/>
      <c r="M30" s="63"/>
      <c r="N30" s="64"/>
      <c r="O30" s="62"/>
      <c r="P30" s="103" t="s">
        <v>165</v>
      </c>
      <c r="Q30" s="102">
        <v>4</v>
      </c>
      <c r="R30" s="62"/>
      <c r="S30" s="103" t="s">
        <v>18</v>
      </c>
      <c r="T30" s="102">
        <v>5</v>
      </c>
      <c r="U30" s="62"/>
    </row>
    <row r="31" spans="1:21" ht="65.45" customHeight="1">
      <c r="A31" s="40">
        <v>7</v>
      </c>
      <c r="B31" s="99" t="s">
        <v>189</v>
      </c>
      <c r="C31" s="120" t="s">
        <v>19</v>
      </c>
      <c r="D31" s="120" t="s">
        <v>19</v>
      </c>
      <c r="E31" s="120" t="s">
        <v>143</v>
      </c>
      <c r="F31" s="40">
        <v>5</v>
      </c>
      <c r="G31" s="50" t="s">
        <v>39</v>
      </c>
      <c r="H31" s="41">
        <v>1</v>
      </c>
      <c r="I31" s="40"/>
      <c r="J31" s="50" t="s">
        <v>41</v>
      </c>
      <c r="K31" s="41">
        <v>1</v>
      </c>
      <c r="L31" s="40"/>
      <c r="M31" s="50" t="s">
        <v>41</v>
      </c>
      <c r="N31" s="41">
        <v>1</v>
      </c>
      <c r="O31" s="40"/>
      <c r="P31" s="50" t="s">
        <v>39</v>
      </c>
      <c r="Q31" s="41">
        <v>1</v>
      </c>
      <c r="R31" s="40"/>
      <c r="S31" s="50" t="s">
        <v>165</v>
      </c>
      <c r="T31" s="41">
        <v>4</v>
      </c>
      <c r="U31" s="40"/>
    </row>
    <row r="32" spans="1:21" ht="31.5" customHeight="1">
      <c r="A32" s="40"/>
      <c r="B32" s="112" t="s">
        <v>16</v>
      </c>
      <c r="C32" s="40"/>
      <c r="D32" s="40"/>
      <c r="E32" s="40"/>
      <c r="F32" s="40">
        <v>100</v>
      </c>
      <c r="G32" s="40"/>
      <c r="H32" s="40"/>
      <c r="I32" s="113">
        <f>I6+I19+I27-0.0001</f>
        <v>187.14789999999999</v>
      </c>
      <c r="J32" s="40"/>
      <c r="K32" s="40"/>
      <c r="L32" s="113" t="e">
        <f>SUM(L6,L19,#REF!,L27)</f>
        <v>#REF!</v>
      </c>
      <c r="M32" s="40"/>
      <c r="N32" s="40"/>
      <c r="O32" s="113" t="e">
        <f>SUM(O6,O19,#REF!,O27)</f>
        <v>#REF!</v>
      </c>
      <c r="P32" s="40"/>
      <c r="Q32" s="40"/>
      <c r="R32" s="113">
        <f>R6+R19+R27+0.0001</f>
        <v>247.88509999999999</v>
      </c>
      <c r="S32" s="40"/>
      <c r="T32" s="40"/>
      <c r="U32" s="113">
        <f>U6+U19+U27</f>
        <v>443.58150000000001</v>
      </c>
    </row>
    <row r="33" spans="1:21" ht="33.75" customHeight="1">
      <c r="A33" s="114"/>
      <c r="B33" s="115" t="s">
        <v>17</v>
      </c>
      <c r="C33" s="114"/>
      <c r="D33" s="114"/>
      <c r="E33" s="114"/>
      <c r="F33" s="114"/>
      <c r="G33" s="114"/>
      <c r="H33" s="114"/>
      <c r="I33" s="116">
        <f>I32/F32</f>
        <v>1.8714789999999999</v>
      </c>
      <c r="J33" s="114"/>
      <c r="K33" s="114"/>
      <c r="L33" s="116" t="e">
        <f>L32/100</f>
        <v>#REF!</v>
      </c>
      <c r="M33" s="114"/>
      <c r="N33" s="114"/>
      <c r="O33" s="116" t="e">
        <f>O32/100</f>
        <v>#REF!</v>
      </c>
      <c r="P33" s="114"/>
      <c r="Q33" s="114"/>
      <c r="R33" s="116">
        <f>R32/F32</f>
        <v>2.4788510000000001</v>
      </c>
      <c r="S33" s="114"/>
      <c r="T33" s="114"/>
      <c r="U33" s="116">
        <f>U32/F32</f>
        <v>4.4358149999999998</v>
      </c>
    </row>
    <row r="34" spans="1:21" ht="51" customHeight="1">
      <c r="A34" s="75"/>
      <c r="B34" s="76" t="s">
        <v>33</v>
      </c>
      <c r="C34" s="77" t="s">
        <v>20</v>
      </c>
      <c r="D34" s="78" t="s">
        <v>32</v>
      </c>
      <c r="E34" s="79" t="s">
        <v>62</v>
      </c>
      <c r="F34" s="78"/>
      <c r="G34" s="128" t="s">
        <v>30</v>
      </c>
      <c r="H34" s="129"/>
      <c r="I34" s="80" t="s">
        <v>29</v>
      </c>
      <c r="J34" s="80"/>
      <c r="K34" s="80" t="s">
        <v>24</v>
      </c>
      <c r="L34" s="80"/>
      <c r="M34" s="80"/>
      <c r="N34" s="81"/>
      <c r="O34" s="80" t="s">
        <v>31</v>
      </c>
      <c r="P34" s="81"/>
      <c r="Q34" s="80" t="s">
        <v>164</v>
      </c>
      <c r="R34" s="80"/>
      <c r="S34" s="80" t="s">
        <v>31</v>
      </c>
      <c r="T34" s="82"/>
      <c r="U34" s="78"/>
    </row>
  </sheetData>
  <mergeCells count="28">
    <mergeCell ref="G34:H34"/>
    <mergeCell ref="A16:E16"/>
    <mergeCell ref="A1:U1"/>
    <mergeCell ref="A2:A4"/>
    <mergeCell ref="B2:B4"/>
    <mergeCell ref="C2:D3"/>
    <mergeCell ref="E2:E3"/>
    <mergeCell ref="F2:F3"/>
    <mergeCell ref="G2:I2"/>
    <mergeCell ref="G16:U17"/>
    <mergeCell ref="T3:U4"/>
    <mergeCell ref="A5:E5"/>
    <mergeCell ref="A6:E6"/>
    <mergeCell ref="A18:E18"/>
    <mergeCell ref="A27:E27"/>
    <mergeCell ref="N3:O4"/>
    <mergeCell ref="J2:L2"/>
    <mergeCell ref="M2:O2"/>
    <mergeCell ref="P2:R2"/>
    <mergeCell ref="S2:U2"/>
    <mergeCell ref="G3:G4"/>
    <mergeCell ref="H3:I4"/>
    <mergeCell ref="J3:J4"/>
    <mergeCell ref="K3:L4"/>
    <mergeCell ref="M3:M4"/>
    <mergeCell ref="S3:S4"/>
    <mergeCell ref="P3:P4"/>
    <mergeCell ref="Q3:R4"/>
  </mergeCells>
  <printOptions horizontalCentered="1"/>
  <pageMargins left="0.15748031496062992" right="0.15748031496062992" top="0.35433070866141736" bottom="0.27559055118110237" header="0.19685039370078741" footer="0.19685039370078741"/>
  <pageSetup paperSize="9" scale="51" orientation="portrait" r:id="rId1"/>
  <rowBreaks count="1" manualBreakCount="1">
    <brk id="17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8"/>
  <sheetViews>
    <sheetView zoomScale="90" zoomScaleNormal="90" workbookViewId="0">
      <pane ySplit="4" topLeftCell="A12" activePane="bottomLeft" state="frozen"/>
      <selection pane="bottomLeft" activeCell="B15" sqref="B15"/>
    </sheetView>
  </sheetViews>
  <sheetFormatPr defaultRowHeight="15"/>
  <cols>
    <col min="1" max="1" width="7.375" style="1" customWidth="1"/>
    <col min="2" max="2" width="38.375" style="2" customWidth="1"/>
    <col min="3" max="3" width="8.375" style="4" customWidth="1"/>
    <col min="4" max="4" width="8.75" style="4" customWidth="1"/>
    <col min="5" max="5" width="9.625" style="4" customWidth="1"/>
    <col min="6" max="6" width="8.625" style="5" customWidth="1"/>
    <col min="7" max="7" width="8.625" style="7" customWidth="1"/>
    <col min="8" max="8" width="8.125" style="8" customWidth="1"/>
    <col min="9" max="9" width="8.75" style="5" customWidth="1"/>
    <col min="10" max="10" width="8" style="5" hidden="1" customWidth="1"/>
    <col min="11" max="11" width="8.75" style="9" hidden="1" customWidth="1"/>
    <col min="12" max="12" width="7.625" style="5" hidden="1" customWidth="1"/>
    <col min="13" max="13" width="8" style="4" hidden="1" customWidth="1"/>
    <col min="14" max="14" width="8.375" style="4" hidden="1" customWidth="1"/>
    <col min="15" max="15" width="8.25" style="4" hidden="1" customWidth="1"/>
    <col min="16" max="17" width="8.25" style="4" customWidth="1"/>
    <col min="18" max="18" width="9.25" style="4" customWidth="1"/>
    <col min="19" max="19" width="8" style="4" customWidth="1"/>
    <col min="20" max="20" width="8.375" style="4" customWidth="1"/>
    <col min="21" max="21" width="9" style="4" customWidth="1"/>
  </cols>
  <sheetData>
    <row r="1" spans="1:21" ht="37.5" customHeight="1" thickBot="1">
      <c r="A1" s="170" t="s">
        <v>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</row>
    <row r="2" spans="1:21" ht="29.25" customHeight="1">
      <c r="A2" s="179" t="s">
        <v>1</v>
      </c>
      <c r="B2" s="184" t="s">
        <v>2</v>
      </c>
      <c r="C2" s="185" t="s">
        <v>3</v>
      </c>
      <c r="D2" s="185"/>
      <c r="E2" s="185" t="s">
        <v>4</v>
      </c>
      <c r="F2" s="161" t="s">
        <v>5</v>
      </c>
      <c r="G2" s="163" t="s">
        <v>63</v>
      </c>
      <c r="H2" s="164"/>
      <c r="I2" s="165"/>
      <c r="J2" s="163" t="s">
        <v>43</v>
      </c>
      <c r="K2" s="164"/>
      <c r="L2" s="165"/>
      <c r="M2" s="163" t="s">
        <v>50</v>
      </c>
      <c r="N2" s="164"/>
      <c r="O2" s="165"/>
      <c r="P2" s="163" t="s">
        <v>142</v>
      </c>
      <c r="Q2" s="164"/>
      <c r="R2" s="165"/>
      <c r="S2" s="164" t="s">
        <v>64</v>
      </c>
      <c r="T2" s="164"/>
      <c r="U2" s="173"/>
    </row>
    <row r="3" spans="1:21" ht="22.5" customHeight="1">
      <c r="A3" s="180"/>
      <c r="B3" s="182"/>
      <c r="C3" s="126"/>
      <c r="D3" s="126"/>
      <c r="E3" s="126"/>
      <c r="F3" s="162"/>
      <c r="G3" s="125" t="s">
        <v>6</v>
      </c>
      <c r="H3" s="140" t="s">
        <v>7</v>
      </c>
      <c r="I3" s="141"/>
      <c r="J3" s="171" t="s">
        <v>6</v>
      </c>
      <c r="K3" s="140" t="s">
        <v>7</v>
      </c>
      <c r="L3" s="141"/>
      <c r="M3" s="171" t="s">
        <v>6</v>
      </c>
      <c r="N3" s="140" t="s">
        <v>7</v>
      </c>
      <c r="O3" s="141"/>
      <c r="P3" s="171" t="s">
        <v>6</v>
      </c>
      <c r="Q3" s="140" t="s">
        <v>7</v>
      </c>
      <c r="R3" s="141"/>
      <c r="S3" s="174" t="s">
        <v>6</v>
      </c>
      <c r="T3" s="140" t="s">
        <v>7</v>
      </c>
      <c r="U3" s="176"/>
    </row>
    <row r="4" spans="1:21" ht="35.25" customHeight="1">
      <c r="A4" s="181"/>
      <c r="B4" s="182"/>
      <c r="C4" s="31" t="s">
        <v>8</v>
      </c>
      <c r="D4" s="31" t="s">
        <v>23</v>
      </c>
      <c r="E4" s="31" t="s">
        <v>65</v>
      </c>
      <c r="F4" s="31" t="s">
        <v>9</v>
      </c>
      <c r="G4" s="166"/>
      <c r="H4" s="177"/>
      <c r="I4" s="183"/>
      <c r="J4" s="182"/>
      <c r="K4" s="177"/>
      <c r="L4" s="183"/>
      <c r="M4" s="172"/>
      <c r="N4" s="142"/>
      <c r="O4" s="143"/>
      <c r="P4" s="172"/>
      <c r="Q4" s="142"/>
      <c r="R4" s="143"/>
      <c r="S4" s="175"/>
      <c r="T4" s="177"/>
      <c r="U4" s="178"/>
    </row>
    <row r="5" spans="1:21" s="3" customFormat="1" ht="29.25" customHeight="1">
      <c r="A5" s="167" t="s">
        <v>66</v>
      </c>
      <c r="B5" s="168"/>
      <c r="C5" s="168"/>
      <c r="D5" s="168"/>
      <c r="E5" s="169"/>
      <c r="F5" s="19">
        <v>60</v>
      </c>
      <c r="G5" s="20"/>
      <c r="H5" s="21"/>
      <c r="I5" s="22">
        <f>I6</f>
        <v>0</v>
      </c>
      <c r="J5" s="20"/>
      <c r="K5" s="21"/>
      <c r="L5" s="22"/>
      <c r="M5" s="20"/>
      <c r="N5" s="21"/>
      <c r="O5" s="22"/>
      <c r="P5" s="20"/>
      <c r="Q5" s="21"/>
      <c r="R5" s="22">
        <f>R6</f>
        <v>0</v>
      </c>
      <c r="S5" s="20"/>
      <c r="T5" s="21"/>
      <c r="U5" s="22">
        <f>U6</f>
        <v>0</v>
      </c>
    </row>
    <row r="6" spans="1:21" s="3" customFormat="1" ht="35.25" customHeight="1">
      <c r="A6" s="137" t="s">
        <v>38</v>
      </c>
      <c r="B6" s="138"/>
      <c r="C6" s="138"/>
      <c r="D6" s="138"/>
      <c r="E6" s="139"/>
      <c r="F6" s="32">
        <v>60</v>
      </c>
      <c r="G6" s="33"/>
      <c r="H6" s="27"/>
      <c r="I6" s="34">
        <f>($F9*H9)+($F10*H10)+($F11*H11)+($F12*H12)+($F13*H13)+($F14*H14)+($F15*H15)+($F16*H16)+($F17*H17)+($F19*H19)+($F20*H20)+($F21*H21)+($F23*H23)+($F25*H25)</f>
        <v>0</v>
      </c>
      <c r="J6" s="33"/>
      <c r="K6" s="27"/>
      <c r="L6" s="34"/>
      <c r="M6" s="33"/>
      <c r="N6" s="27"/>
      <c r="O6" s="28"/>
      <c r="P6" s="35"/>
      <c r="Q6" s="27"/>
      <c r="R6" s="36">
        <f>($F9*Q9)+($F10*Q10)+($F11*Q11)+($F12*Q12)+($F13*Q13)+($F14*Q14)+($F15*Q15)+($F16*Q16)+($F17*Q17)+($F19*Q19)+($F20*Q20)+($F21*Q21)+($F23*Q23)+($F25*Q25)</f>
        <v>0</v>
      </c>
      <c r="S6" s="35"/>
      <c r="T6" s="27"/>
      <c r="U6" s="36">
        <f>($F9*T9)+($F10*T10)+($F11*T11)+($F12*T12)+($F13*T13)+($F14*T14)+($F15*T15)+($F16*T16)+($F17*T17)+($F19*T19)+($F20*T20)+($F21*T21)+($F23*T23)+($F25*T25)</f>
        <v>0</v>
      </c>
    </row>
    <row r="7" spans="1:21" ht="60.75" customHeight="1">
      <c r="A7" s="37">
        <v>1</v>
      </c>
      <c r="B7" s="95" t="s">
        <v>68</v>
      </c>
      <c r="C7" s="39" t="s">
        <v>19</v>
      </c>
      <c r="D7" s="39" t="s">
        <v>19</v>
      </c>
      <c r="E7" s="40" t="s">
        <v>18</v>
      </c>
      <c r="F7" s="40">
        <v>60</v>
      </c>
      <c r="G7" s="40"/>
      <c r="H7" s="41"/>
      <c r="I7" s="40"/>
      <c r="J7" s="40" t="s">
        <v>39</v>
      </c>
      <c r="K7" s="41">
        <v>1</v>
      </c>
      <c r="L7" s="40"/>
      <c r="M7" s="40" t="s">
        <v>39</v>
      </c>
      <c r="N7" s="41">
        <v>1.4</v>
      </c>
      <c r="O7" s="40"/>
      <c r="P7" s="40"/>
      <c r="Q7" s="41"/>
      <c r="R7" s="40"/>
      <c r="S7" s="40"/>
      <c r="T7" s="41"/>
      <c r="U7" s="40"/>
    </row>
    <row r="8" spans="1:21" ht="82.5" customHeight="1">
      <c r="A8" s="42">
        <v>1.1000000000000001</v>
      </c>
      <c r="B8" s="96" t="s">
        <v>67</v>
      </c>
      <c r="C8" s="44" t="s">
        <v>19</v>
      </c>
      <c r="D8" s="44" t="s">
        <v>19</v>
      </c>
      <c r="E8" s="45" t="s">
        <v>18</v>
      </c>
      <c r="F8" s="45">
        <v>36</v>
      </c>
      <c r="G8" s="45"/>
      <c r="H8" s="46"/>
      <c r="I8" s="47"/>
      <c r="J8" s="45" t="s">
        <v>39</v>
      </c>
      <c r="K8" s="46">
        <v>1</v>
      </c>
      <c r="L8" s="44"/>
      <c r="M8" s="45" t="s">
        <v>39</v>
      </c>
      <c r="N8" s="46">
        <v>1.4</v>
      </c>
      <c r="O8" s="44"/>
      <c r="P8" s="45"/>
      <c r="Q8" s="46"/>
      <c r="R8" s="44"/>
      <c r="S8" s="45"/>
      <c r="T8" s="46"/>
      <c r="U8" s="44"/>
    </row>
    <row r="9" spans="1:21" ht="63.75" customHeight="1">
      <c r="A9" s="37" t="s">
        <v>10</v>
      </c>
      <c r="B9" s="51" t="s">
        <v>69</v>
      </c>
      <c r="C9" s="39" t="s">
        <v>19</v>
      </c>
      <c r="D9" s="39" t="s">
        <v>19</v>
      </c>
      <c r="E9" s="39" t="s">
        <v>70</v>
      </c>
      <c r="F9" s="40">
        <v>6</v>
      </c>
      <c r="G9" s="49"/>
      <c r="H9" s="41"/>
      <c r="I9" s="40"/>
      <c r="J9" s="49" t="s">
        <v>49</v>
      </c>
      <c r="K9" s="41">
        <v>1</v>
      </c>
      <c r="L9" s="40"/>
      <c r="M9" s="49" t="s">
        <v>52</v>
      </c>
      <c r="N9" s="41">
        <v>1</v>
      </c>
      <c r="O9" s="40"/>
      <c r="P9" s="49"/>
      <c r="Q9" s="41"/>
      <c r="R9" s="40"/>
      <c r="S9" s="49"/>
      <c r="T9" s="41"/>
      <c r="U9" s="40"/>
    </row>
    <row r="10" spans="1:21" ht="43.5" customHeight="1">
      <c r="A10" s="37" t="s">
        <v>11</v>
      </c>
      <c r="B10" s="51" t="s">
        <v>126</v>
      </c>
      <c r="C10" s="39" t="s">
        <v>19</v>
      </c>
      <c r="D10" s="39" t="s">
        <v>19</v>
      </c>
      <c r="E10" s="39" t="s">
        <v>128</v>
      </c>
      <c r="F10" s="40">
        <v>6</v>
      </c>
      <c r="G10" s="50"/>
      <c r="H10" s="41"/>
      <c r="I10" s="40"/>
      <c r="J10" s="50" t="s">
        <v>42</v>
      </c>
      <c r="K10" s="41">
        <v>1</v>
      </c>
      <c r="L10" s="40"/>
      <c r="M10" s="50" t="s">
        <v>60</v>
      </c>
      <c r="N10" s="41">
        <v>5</v>
      </c>
      <c r="O10" s="40"/>
      <c r="P10" s="50"/>
      <c r="Q10" s="41"/>
      <c r="R10" s="40"/>
      <c r="S10" s="50"/>
      <c r="T10" s="41"/>
      <c r="U10" s="40"/>
    </row>
    <row r="11" spans="1:21" ht="63.75" customHeight="1">
      <c r="A11" s="37" t="s">
        <v>12</v>
      </c>
      <c r="B11" s="48" t="s">
        <v>71</v>
      </c>
      <c r="C11" s="39" t="s">
        <v>72</v>
      </c>
      <c r="D11" s="39" t="s">
        <v>73</v>
      </c>
      <c r="E11" s="40" t="s">
        <v>75</v>
      </c>
      <c r="F11" s="40">
        <v>6</v>
      </c>
      <c r="G11" s="49"/>
      <c r="H11" s="41"/>
      <c r="I11" s="40"/>
      <c r="J11" s="49" t="s">
        <v>44</v>
      </c>
      <c r="K11" s="41">
        <v>1</v>
      </c>
      <c r="L11" s="40"/>
      <c r="M11" s="49" t="s">
        <v>53</v>
      </c>
      <c r="N11" s="41">
        <v>1</v>
      </c>
      <c r="O11" s="40"/>
      <c r="P11" s="49"/>
      <c r="Q11" s="41"/>
      <c r="R11" s="40"/>
      <c r="S11" s="49"/>
      <c r="T11" s="41"/>
      <c r="U11" s="40"/>
    </row>
    <row r="12" spans="1:21" ht="52.5" customHeight="1">
      <c r="A12" s="37" t="s">
        <v>13</v>
      </c>
      <c r="B12" s="48" t="s">
        <v>74</v>
      </c>
      <c r="C12" s="39" t="s">
        <v>25</v>
      </c>
      <c r="D12" s="39" t="s">
        <v>138</v>
      </c>
      <c r="E12" s="40" t="s">
        <v>139</v>
      </c>
      <c r="F12" s="40">
        <v>6</v>
      </c>
      <c r="G12" s="49"/>
      <c r="H12" s="41"/>
      <c r="I12" s="40"/>
      <c r="J12" s="49" t="s">
        <v>45</v>
      </c>
      <c r="K12" s="41">
        <v>1</v>
      </c>
      <c r="L12" s="40"/>
      <c r="M12" s="49" t="s">
        <v>54</v>
      </c>
      <c r="N12" s="41">
        <v>1</v>
      </c>
      <c r="O12" s="40"/>
      <c r="P12" s="49"/>
      <c r="Q12" s="41"/>
      <c r="R12" s="40"/>
      <c r="S12" s="49"/>
      <c r="T12" s="41"/>
      <c r="U12" s="40"/>
    </row>
    <row r="13" spans="1:21" ht="81.75" customHeight="1">
      <c r="A13" s="37" t="s">
        <v>76</v>
      </c>
      <c r="B13" s="51" t="s">
        <v>77</v>
      </c>
      <c r="C13" s="39" t="s">
        <v>19</v>
      </c>
      <c r="D13" s="39" t="s">
        <v>19</v>
      </c>
      <c r="E13" s="40" t="s">
        <v>78</v>
      </c>
      <c r="F13" s="40">
        <v>6</v>
      </c>
      <c r="G13" s="49"/>
      <c r="H13" s="41"/>
      <c r="I13" s="40"/>
      <c r="J13" s="49" t="s">
        <v>46</v>
      </c>
      <c r="K13" s="41">
        <v>1</v>
      </c>
      <c r="L13" s="40"/>
      <c r="M13" s="49" t="s">
        <v>55</v>
      </c>
      <c r="N13" s="41">
        <v>1</v>
      </c>
      <c r="O13" s="40"/>
      <c r="P13" s="49"/>
      <c r="Q13" s="41"/>
      <c r="R13" s="40"/>
      <c r="S13" s="49"/>
      <c r="T13" s="41"/>
      <c r="U13" s="40"/>
    </row>
    <row r="14" spans="1:21" ht="68.25" customHeight="1">
      <c r="A14" s="37" t="s">
        <v>79</v>
      </c>
      <c r="B14" s="48" t="s">
        <v>80</v>
      </c>
      <c r="C14" s="39" t="s">
        <v>19</v>
      </c>
      <c r="D14" s="39" t="s">
        <v>19</v>
      </c>
      <c r="E14" s="40" t="s">
        <v>81</v>
      </c>
      <c r="F14" s="40">
        <v>6</v>
      </c>
      <c r="G14" s="49"/>
      <c r="H14" s="41"/>
      <c r="I14" s="40"/>
      <c r="J14" s="49" t="s">
        <v>34</v>
      </c>
      <c r="K14" s="41">
        <v>1</v>
      </c>
      <c r="L14" s="40"/>
      <c r="M14" s="49" t="s">
        <v>56</v>
      </c>
      <c r="N14" s="41">
        <v>1</v>
      </c>
      <c r="O14" s="40"/>
      <c r="P14" s="49"/>
      <c r="Q14" s="41"/>
      <c r="R14" s="40"/>
      <c r="S14" s="49"/>
      <c r="T14" s="41"/>
      <c r="U14" s="40"/>
    </row>
    <row r="15" spans="1:21" ht="97.5" customHeight="1">
      <c r="A15" s="37" t="s">
        <v>82</v>
      </c>
      <c r="B15" s="48" t="s">
        <v>141</v>
      </c>
      <c r="C15" s="39" t="s">
        <v>19</v>
      </c>
      <c r="D15" s="39" t="s">
        <v>19</v>
      </c>
      <c r="E15" s="40" t="s">
        <v>83</v>
      </c>
      <c r="F15" s="40">
        <v>4</v>
      </c>
      <c r="G15" s="49"/>
      <c r="H15" s="41"/>
      <c r="I15" s="40"/>
      <c r="J15" s="49" t="s">
        <v>40</v>
      </c>
      <c r="K15" s="41">
        <v>1</v>
      </c>
      <c r="L15" s="40"/>
      <c r="M15" s="49" t="s">
        <v>57</v>
      </c>
      <c r="N15" s="41">
        <v>1</v>
      </c>
      <c r="O15" s="40"/>
      <c r="P15" s="49"/>
      <c r="Q15" s="41"/>
      <c r="R15" s="40"/>
      <c r="S15" s="49"/>
      <c r="T15" s="41"/>
      <c r="U15" s="40"/>
    </row>
    <row r="16" spans="1:21" ht="42" customHeight="1">
      <c r="A16" s="37" t="s">
        <v>84</v>
      </c>
      <c r="B16" s="48" t="s">
        <v>85</v>
      </c>
      <c r="C16" s="39" t="s">
        <v>19</v>
      </c>
      <c r="D16" s="39" t="s">
        <v>19</v>
      </c>
      <c r="E16" s="40" t="s">
        <v>86</v>
      </c>
      <c r="F16" s="40">
        <v>3</v>
      </c>
      <c r="G16" s="49"/>
      <c r="H16" s="41"/>
      <c r="I16" s="40"/>
      <c r="J16" s="49" t="s">
        <v>47</v>
      </c>
      <c r="K16" s="41">
        <v>1</v>
      </c>
      <c r="L16" s="40"/>
      <c r="M16" s="49" t="s">
        <v>58</v>
      </c>
      <c r="N16" s="41">
        <v>1</v>
      </c>
      <c r="O16" s="40"/>
      <c r="P16" s="49"/>
      <c r="Q16" s="41"/>
      <c r="R16" s="40"/>
      <c r="S16" s="49"/>
      <c r="T16" s="41"/>
      <c r="U16" s="40"/>
    </row>
    <row r="17" spans="1:21" ht="54.75" customHeight="1">
      <c r="A17" s="37" t="s">
        <v>87</v>
      </c>
      <c r="B17" s="52" t="s">
        <v>88</v>
      </c>
      <c r="C17" s="39" t="s">
        <v>19</v>
      </c>
      <c r="D17" s="39" t="s">
        <v>19</v>
      </c>
      <c r="E17" s="40" t="s">
        <v>89</v>
      </c>
      <c r="F17" s="40">
        <v>4</v>
      </c>
      <c r="G17" s="50"/>
      <c r="H17" s="41"/>
      <c r="I17" s="40"/>
      <c r="J17" s="50" t="s">
        <v>48</v>
      </c>
      <c r="K17" s="41">
        <v>1</v>
      </c>
      <c r="L17" s="40"/>
      <c r="M17" s="50" t="s">
        <v>59</v>
      </c>
      <c r="N17" s="41">
        <v>1</v>
      </c>
      <c r="O17" s="40"/>
      <c r="P17" s="50"/>
      <c r="Q17" s="41"/>
      <c r="R17" s="40"/>
      <c r="S17" s="50"/>
      <c r="T17" s="41"/>
      <c r="U17" s="40"/>
    </row>
    <row r="18" spans="1:21" s="4" customFormat="1" ht="93.75" customHeight="1">
      <c r="A18" s="42">
        <v>1.2</v>
      </c>
      <c r="B18" s="43" t="s">
        <v>140</v>
      </c>
      <c r="C18" s="53" t="s">
        <v>19</v>
      </c>
      <c r="D18" s="53" t="s">
        <v>19</v>
      </c>
      <c r="E18" s="45" t="s">
        <v>18</v>
      </c>
      <c r="F18" s="45">
        <v>19</v>
      </c>
      <c r="G18" s="54"/>
      <c r="H18" s="46"/>
      <c r="I18" s="45"/>
      <c r="J18" s="45"/>
      <c r="K18" s="46"/>
      <c r="L18" s="45"/>
      <c r="M18" s="45"/>
      <c r="N18" s="46"/>
      <c r="O18" s="45"/>
      <c r="P18" s="55"/>
      <c r="Q18" s="46"/>
      <c r="R18" s="45"/>
      <c r="S18" s="55"/>
      <c r="T18" s="46"/>
      <c r="U18" s="56"/>
    </row>
    <row r="19" spans="1:21" s="4" customFormat="1" ht="87.75" customHeight="1">
      <c r="A19" s="37" t="s">
        <v>90</v>
      </c>
      <c r="B19" s="57" t="s">
        <v>91</v>
      </c>
      <c r="C19" s="58" t="s">
        <v>92</v>
      </c>
      <c r="D19" s="58" t="s">
        <v>92</v>
      </c>
      <c r="E19" s="58" t="s">
        <v>129</v>
      </c>
      <c r="F19" s="40">
        <v>5</v>
      </c>
      <c r="G19" s="50"/>
      <c r="H19" s="41"/>
      <c r="I19" s="40"/>
      <c r="J19" s="50" t="s">
        <v>36</v>
      </c>
      <c r="K19" s="41">
        <v>1</v>
      </c>
      <c r="L19" s="40"/>
      <c r="M19" s="50" t="s">
        <v>36</v>
      </c>
      <c r="N19" s="41">
        <v>1</v>
      </c>
      <c r="O19" s="40"/>
      <c r="P19" s="50"/>
      <c r="Q19" s="41"/>
      <c r="R19" s="40"/>
      <c r="S19" s="50"/>
      <c r="T19" s="41"/>
      <c r="U19" s="40"/>
    </row>
    <row r="20" spans="1:21" s="4" customFormat="1" ht="123.75" customHeight="1">
      <c r="A20" s="37" t="s">
        <v>93</v>
      </c>
      <c r="B20" s="57" t="s">
        <v>94</v>
      </c>
      <c r="C20" s="58" t="s">
        <v>95</v>
      </c>
      <c r="D20" s="58" t="s">
        <v>96</v>
      </c>
      <c r="E20" s="40" t="s">
        <v>130</v>
      </c>
      <c r="F20" s="40">
        <v>6</v>
      </c>
      <c r="G20" s="50"/>
      <c r="H20" s="41"/>
      <c r="I20" s="40"/>
      <c r="J20" s="50" t="s">
        <v>36</v>
      </c>
      <c r="K20" s="41">
        <v>1</v>
      </c>
      <c r="L20" s="40"/>
      <c r="M20" s="50" t="s">
        <v>36</v>
      </c>
      <c r="N20" s="41">
        <v>1</v>
      </c>
      <c r="O20" s="40"/>
      <c r="P20" s="50"/>
      <c r="Q20" s="41"/>
      <c r="R20" s="40"/>
      <c r="S20" s="50"/>
      <c r="T20" s="41"/>
      <c r="U20" s="40"/>
    </row>
    <row r="21" spans="1:21" s="4" customFormat="1" ht="79.5" customHeight="1">
      <c r="A21" s="37" t="s">
        <v>97</v>
      </c>
      <c r="B21" s="57" t="s">
        <v>98</v>
      </c>
      <c r="C21" s="58" t="s">
        <v>99</v>
      </c>
      <c r="D21" s="58" t="s">
        <v>100</v>
      </c>
      <c r="E21" s="40" t="s">
        <v>131</v>
      </c>
      <c r="F21" s="40">
        <v>6</v>
      </c>
      <c r="G21" s="50"/>
      <c r="H21" s="41"/>
      <c r="I21" s="40"/>
      <c r="J21" s="50" t="s">
        <v>36</v>
      </c>
      <c r="K21" s="41">
        <v>1</v>
      </c>
      <c r="L21" s="40"/>
      <c r="M21" s="50" t="s">
        <v>36</v>
      </c>
      <c r="N21" s="41">
        <v>1</v>
      </c>
      <c r="O21" s="40"/>
      <c r="P21" s="50"/>
      <c r="Q21" s="41"/>
      <c r="R21" s="40"/>
      <c r="S21" s="50"/>
      <c r="T21" s="41"/>
      <c r="U21" s="40"/>
    </row>
    <row r="22" spans="1:21" s="4" customFormat="1" ht="65.25" customHeight="1">
      <c r="A22" s="42">
        <v>1.3</v>
      </c>
      <c r="B22" s="43" t="s">
        <v>101</v>
      </c>
      <c r="C22" s="53"/>
      <c r="D22" s="53"/>
      <c r="E22" s="45"/>
      <c r="F22" s="45"/>
      <c r="G22" s="54"/>
      <c r="H22" s="46"/>
      <c r="I22" s="45"/>
      <c r="J22" s="45"/>
      <c r="K22" s="46"/>
      <c r="L22" s="45"/>
      <c r="M22" s="45"/>
      <c r="N22" s="46"/>
      <c r="O22" s="45"/>
      <c r="P22" s="55"/>
      <c r="Q22" s="46"/>
      <c r="R22" s="45"/>
      <c r="S22" s="55"/>
      <c r="T22" s="46"/>
      <c r="U22" s="56"/>
    </row>
    <row r="23" spans="1:21" ht="76.5" customHeight="1">
      <c r="A23" s="37" t="s">
        <v>102</v>
      </c>
      <c r="B23" s="95" t="s">
        <v>103</v>
      </c>
      <c r="C23" s="40" t="s">
        <v>19</v>
      </c>
      <c r="D23" s="40" t="s">
        <v>19</v>
      </c>
      <c r="E23" s="40" t="s">
        <v>132</v>
      </c>
      <c r="F23" s="40">
        <v>3</v>
      </c>
      <c r="G23" s="50"/>
      <c r="H23" s="41"/>
      <c r="I23" s="40"/>
      <c r="J23" s="50" t="s">
        <v>39</v>
      </c>
      <c r="K23" s="41">
        <v>1</v>
      </c>
      <c r="L23" s="40"/>
      <c r="M23" s="50" t="s">
        <v>61</v>
      </c>
      <c r="N23" s="41">
        <v>1.732</v>
      </c>
      <c r="O23" s="40"/>
      <c r="P23" s="50"/>
      <c r="Q23" s="41"/>
      <c r="R23" s="40"/>
      <c r="S23" s="50"/>
      <c r="T23" s="41"/>
      <c r="U23" s="40"/>
    </row>
    <row r="24" spans="1:21" s="4" customFormat="1" ht="57" customHeight="1">
      <c r="A24" s="42">
        <v>1.4</v>
      </c>
      <c r="B24" s="43" t="s">
        <v>106</v>
      </c>
      <c r="C24" s="53" t="s">
        <v>19</v>
      </c>
      <c r="D24" s="53" t="s">
        <v>19</v>
      </c>
      <c r="E24" s="45" t="s">
        <v>18</v>
      </c>
      <c r="F24" s="45">
        <v>5</v>
      </c>
      <c r="G24" s="54"/>
      <c r="H24" s="46"/>
      <c r="I24" s="45"/>
      <c r="J24" s="45"/>
      <c r="K24" s="46"/>
      <c r="L24" s="45"/>
      <c r="M24" s="45"/>
      <c r="N24" s="46"/>
      <c r="O24" s="45"/>
      <c r="P24" s="55"/>
      <c r="Q24" s="46"/>
      <c r="R24" s="45"/>
      <c r="S24" s="55"/>
      <c r="T24" s="46"/>
      <c r="U24" s="45"/>
    </row>
    <row r="25" spans="1:21" ht="57.75" customHeight="1">
      <c r="A25" s="37" t="s">
        <v>104</v>
      </c>
      <c r="B25" s="38" t="s">
        <v>106</v>
      </c>
      <c r="C25" s="40" t="s">
        <v>19</v>
      </c>
      <c r="D25" s="40" t="s">
        <v>19</v>
      </c>
      <c r="E25" s="40" t="s">
        <v>18</v>
      </c>
      <c r="F25" s="40">
        <v>5</v>
      </c>
      <c r="G25" s="50"/>
      <c r="H25" s="41"/>
      <c r="I25" s="40"/>
      <c r="J25" s="50" t="s">
        <v>39</v>
      </c>
      <c r="K25" s="41">
        <v>1</v>
      </c>
      <c r="L25" s="40"/>
      <c r="M25" s="50" t="s">
        <v>61</v>
      </c>
      <c r="N25" s="41">
        <v>1.732</v>
      </c>
      <c r="O25" s="40"/>
      <c r="P25" s="50"/>
      <c r="Q25" s="41"/>
      <c r="R25" s="40"/>
      <c r="S25" s="50"/>
      <c r="T25" s="41"/>
      <c r="U25" s="40"/>
    </row>
    <row r="26" spans="1:21" s="10" customFormat="1" ht="34.5" customHeight="1">
      <c r="A26" s="23" t="s">
        <v>108</v>
      </c>
      <c r="B26" s="59"/>
      <c r="C26" s="59"/>
      <c r="D26" s="24"/>
      <c r="E26" s="152" t="s">
        <v>125</v>
      </c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4"/>
    </row>
    <row r="27" spans="1:21" ht="45" customHeight="1" thickBot="1">
      <c r="A27" s="87">
        <v>2</v>
      </c>
      <c r="B27" s="88" t="s">
        <v>107</v>
      </c>
      <c r="C27" s="89" t="s">
        <v>19</v>
      </c>
      <c r="D27" s="89" t="s">
        <v>19</v>
      </c>
      <c r="E27" s="155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7"/>
    </row>
    <row r="28" spans="1:21" s="3" customFormat="1" ht="34.5" customHeight="1" thickTop="1">
      <c r="A28" s="144" t="s">
        <v>124</v>
      </c>
      <c r="B28" s="145"/>
      <c r="C28" s="145"/>
      <c r="D28" s="145"/>
      <c r="E28" s="146"/>
      <c r="F28" s="83">
        <v>30</v>
      </c>
      <c r="G28" s="84"/>
      <c r="H28" s="85"/>
      <c r="I28" s="86">
        <f>I29+I39</f>
        <v>0</v>
      </c>
      <c r="J28" s="84"/>
      <c r="K28" s="85"/>
      <c r="L28" s="86"/>
      <c r="M28" s="84"/>
      <c r="N28" s="85"/>
      <c r="O28" s="86"/>
      <c r="P28" s="84"/>
      <c r="Q28" s="85"/>
      <c r="R28" s="86">
        <f>R29+R39</f>
        <v>0</v>
      </c>
      <c r="S28" s="84"/>
      <c r="T28" s="85"/>
      <c r="U28" s="86">
        <f>U29+U39</f>
        <v>0</v>
      </c>
    </row>
    <row r="29" spans="1:21" s="10" customFormat="1" ht="33.75" customHeight="1">
      <c r="A29" s="23" t="s">
        <v>123</v>
      </c>
      <c r="B29" s="59"/>
      <c r="C29" s="59"/>
      <c r="D29" s="59"/>
      <c r="E29" s="24"/>
      <c r="F29" s="25">
        <v>15</v>
      </c>
      <c r="G29" s="26"/>
      <c r="H29" s="27"/>
      <c r="I29" s="28">
        <f>($F30*H30)+($F31*H31)+($F36*H36)+($F37*H37)+($F38*H38)</f>
        <v>0</v>
      </c>
      <c r="J29" s="26"/>
      <c r="K29" s="27">
        <f>L29/$F29</f>
        <v>0.2</v>
      </c>
      <c r="L29" s="28">
        <f>(F30*K30)+(F31*K31)</f>
        <v>3</v>
      </c>
      <c r="M29" s="26"/>
      <c r="N29" s="27">
        <f>O29/$F29</f>
        <v>0.2</v>
      </c>
      <c r="O29" s="28">
        <f>(F30*N30)+(F31*N31)</f>
        <v>3</v>
      </c>
      <c r="P29" s="29"/>
      <c r="Q29" s="27"/>
      <c r="R29" s="28">
        <f>($F30*Q30)+($F31*Q31)+($F36*Q36)+($F37*Q37)+($F38*Q38)</f>
        <v>0</v>
      </c>
      <c r="S29" s="29"/>
      <c r="T29" s="27"/>
      <c r="U29" s="28">
        <f>($F30*T30)+($F31*T31)+($F36*T36)+($F37*T37)+($F38*T38)</f>
        <v>0</v>
      </c>
    </row>
    <row r="30" spans="1:21" ht="48.75" customHeight="1">
      <c r="A30" s="37">
        <v>3</v>
      </c>
      <c r="B30" s="60" t="s">
        <v>15</v>
      </c>
      <c r="C30" s="40" t="s">
        <v>18</v>
      </c>
      <c r="D30" s="40" t="s">
        <v>18</v>
      </c>
      <c r="E30" s="40" t="s">
        <v>18</v>
      </c>
      <c r="F30" s="40">
        <v>3</v>
      </c>
      <c r="G30" s="50"/>
      <c r="H30" s="41"/>
      <c r="I30" s="40"/>
      <c r="J30" s="50" t="s">
        <v>37</v>
      </c>
      <c r="K30" s="41">
        <v>1</v>
      </c>
      <c r="L30" s="40"/>
      <c r="M30" s="50" t="s">
        <v>37</v>
      </c>
      <c r="N30" s="41">
        <v>1</v>
      </c>
      <c r="O30" s="40"/>
      <c r="P30" s="50"/>
      <c r="Q30" s="41"/>
      <c r="R30" s="40"/>
      <c r="S30" s="50"/>
      <c r="T30" s="41"/>
      <c r="U30" s="40"/>
    </row>
    <row r="31" spans="1:21" ht="44.25" customHeight="1">
      <c r="A31" s="37">
        <v>4</v>
      </c>
      <c r="B31" s="60" t="s">
        <v>105</v>
      </c>
      <c r="C31" s="40"/>
      <c r="D31" s="40"/>
      <c r="E31" s="40"/>
      <c r="F31" s="40">
        <v>2.5</v>
      </c>
      <c r="G31" s="50"/>
      <c r="H31" s="41"/>
      <c r="I31" s="40"/>
      <c r="J31" s="50"/>
      <c r="K31" s="41"/>
      <c r="L31" s="40"/>
      <c r="M31" s="50"/>
      <c r="N31" s="41"/>
      <c r="O31" s="40"/>
      <c r="P31" s="50"/>
      <c r="Q31" s="41"/>
      <c r="R31" s="40"/>
      <c r="S31" s="50"/>
      <c r="T31" s="41"/>
      <c r="U31" s="40"/>
    </row>
    <row r="32" spans="1:21" ht="51.75" customHeight="1">
      <c r="A32" s="92">
        <v>4.0999999999999996</v>
      </c>
      <c r="B32" s="61" t="s">
        <v>109</v>
      </c>
      <c r="C32" s="62" t="s">
        <v>110</v>
      </c>
      <c r="D32" s="62" t="s">
        <v>111</v>
      </c>
      <c r="E32" s="62" t="s">
        <v>135</v>
      </c>
      <c r="F32" s="93">
        <v>1</v>
      </c>
      <c r="G32" s="63"/>
      <c r="H32" s="64"/>
      <c r="I32" s="62"/>
      <c r="J32" s="63"/>
      <c r="K32" s="64"/>
      <c r="L32" s="62"/>
      <c r="M32" s="63"/>
      <c r="N32" s="64"/>
      <c r="O32" s="62"/>
      <c r="P32" s="63"/>
      <c r="Q32" s="64"/>
      <c r="R32" s="62"/>
      <c r="S32" s="63"/>
      <c r="T32" s="64"/>
      <c r="U32" s="62"/>
    </row>
    <row r="33" spans="1:21" ht="57.75" customHeight="1">
      <c r="A33" s="92">
        <v>4.2</v>
      </c>
      <c r="B33" s="61" t="s">
        <v>112</v>
      </c>
      <c r="C33" s="62" t="s">
        <v>19</v>
      </c>
      <c r="D33" s="62" t="s">
        <v>19</v>
      </c>
      <c r="E33" s="62" t="s">
        <v>113</v>
      </c>
      <c r="F33" s="94">
        <v>0.5</v>
      </c>
      <c r="G33" s="63"/>
      <c r="H33" s="64"/>
      <c r="I33" s="62"/>
      <c r="J33" s="63"/>
      <c r="K33" s="64"/>
      <c r="L33" s="62"/>
      <c r="M33" s="63"/>
      <c r="N33" s="64"/>
      <c r="O33" s="62"/>
      <c r="P33" s="63"/>
      <c r="Q33" s="64"/>
      <c r="R33" s="62"/>
      <c r="S33" s="63"/>
      <c r="T33" s="64"/>
      <c r="U33" s="62"/>
    </row>
    <row r="34" spans="1:21" ht="61.5" customHeight="1">
      <c r="A34" s="92">
        <v>4.3</v>
      </c>
      <c r="B34" s="61" t="s">
        <v>114</v>
      </c>
      <c r="C34" s="62" t="s">
        <v>115</v>
      </c>
      <c r="D34" s="62" t="s">
        <v>116</v>
      </c>
      <c r="E34" s="62" t="s">
        <v>136</v>
      </c>
      <c r="F34" s="94">
        <v>0.5</v>
      </c>
      <c r="G34" s="63"/>
      <c r="H34" s="64"/>
      <c r="I34" s="62"/>
      <c r="J34" s="63"/>
      <c r="K34" s="64"/>
      <c r="L34" s="62"/>
      <c r="M34" s="63"/>
      <c r="N34" s="64"/>
      <c r="O34" s="62"/>
      <c r="P34" s="63"/>
      <c r="Q34" s="64"/>
      <c r="R34" s="62"/>
      <c r="S34" s="63"/>
      <c r="T34" s="64"/>
      <c r="U34" s="62"/>
    </row>
    <row r="35" spans="1:21" ht="42" customHeight="1">
      <c r="A35" s="92">
        <v>4.4000000000000004</v>
      </c>
      <c r="B35" s="61" t="s">
        <v>14</v>
      </c>
      <c r="C35" s="62" t="s">
        <v>26</v>
      </c>
      <c r="D35" s="62" t="s">
        <v>117</v>
      </c>
      <c r="E35" s="62" t="s">
        <v>136</v>
      </c>
      <c r="F35" s="94">
        <v>0.5</v>
      </c>
      <c r="G35" s="63"/>
      <c r="H35" s="64"/>
      <c r="I35" s="62"/>
      <c r="J35" s="63"/>
      <c r="K35" s="64"/>
      <c r="L35" s="62"/>
      <c r="M35" s="63"/>
      <c r="N35" s="64"/>
      <c r="O35" s="62"/>
      <c r="P35" s="63"/>
      <c r="Q35" s="64"/>
      <c r="R35" s="62"/>
      <c r="S35" s="63"/>
      <c r="T35" s="64"/>
      <c r="U35" s="62"/>
    </row>
    <row r="36" spans="1:21" ht="61.5" customHeight="1">
      <c r="A36" s="37">
        <v>5</v>
      </c>
      <c r="B36" s="60" t="s">
        <v>27</v>
      </c>
      <c r="C36" s="40" t="s">
        <v>127</v>
      </c>
      <c r="D36" s="40" t="s">
        <v>118</v>
      </c>
      <c r="E36" s="40" t="s">
        <v>133</v>
      </c>
      <c r="F36" s="40">
        <v>2.5</v>
      </c>
      <c r="G36" s="50"/>
      <c r="H36" s="41"/>
      <c r="I36" s="40"/>
      <c r="J36" s="50"/>
      <c r="K36" s="41"/>
      <c r="L36" s="40"/>
      <c r="M36" s="50"/>
      <c r="N36" s="41"/>
      <c r="O36" s="40"/>
      <c r="P36" s="50"/>
      <c r="Q36" s="41"/>
      <c r="R36" s="40"/>
      <c r="S36" s="50"/>
      <c r="T36" s="41"/>
      <c r="U36" s="40"/>
    </row>
    <row r="37" spans="1:21" ht="44.25" customHeight="1">
      <c r="A37" s="37">
        <v>6</v>
      </c>
      <c r="B37" s="60" t="s">
        <v>51</v>
      </c>
      <c r="C37" s="40" t="s">
        <v>19</v>
      </c>
      <c r="D37" s="40" t="s">
        <v>134</v>
      </c>
      <c r="E37" s="40" t="s">
        <v>137</v>
      </c>
      <c r="F37" s="40">
        <v>3</v>
      </c>
      <c r="G37" s="50"/>
      <c r="H37" s="41"/>
      <c r="I37" s="40"/>
      <c r="J37" s="50"/>
      <c r="K37" s="41"/>
      <c r="L37" s="40"/>
      <c r="M37" s="50"/>
      <c r="N37" s="41"/>
      <c r="O37" s="40"/>
      <c r="P37" s="50"/>
      <c r="Q37" s="41"/>
      <c r="R37" s="40"/>
      <c r="S37" s="50"/>
      <c r="T37" s="41"/>
      <c r="U37" s="40"/>
    </row>
    <row r="38" spans="1:21" ht="44.25" customHeight="1">
      <c r="A38" s="37">
        <v>7</v>
      </c>
      <c r="B38" s="60" t="s">
        <v>119</v>
      </c>
      <c r="C38" s="40" t="s">
        <v>19</v>
      </c>
      <c r="D38" s="40" t="s">
        <v>19</v>
      </c>
      <c r="E38" s="40" t="s">
        <v>133</v>
      </c>
      <c r="F38" s="40">
        <v>4</v>
      </c>
      <c r="G38" s="50"/>
      <c r="H38" s="41"/>
      <c r="I38" s="40"/>
      <c r="J38" s="50"/>
      <c r="K38" s="41"/>
      <c r="L38" s="40"/>
      <c r="M38" s="50"/>
      <c r="N38" s="41"/>
      <c r="O38" s="40"/>
      <c r="P38" s="50"/>
      <c r="Q38" s="41"/>
      <c r="R38" s="40"/>
      <c r="S38" s="50"/>
      <c r="T38" s="41"/>
      <c r="U38" s="40"/>
    </row>
    <row r="39" spans="1:21" s="10" customFormat="1" ht="29.25" customHeight="1">
      <c r="A39" s="158" t="s">
        <v>35</v>
      </c>
      <c r="B39" s="159"/>
      <c r="C39" s="159"/>
      <c r="D39" s="159"/>
      <c r="E39" s="160"/>
      <c r="F39" s="25">
        <v>15</v>
      </c>
      <c r="G39" s="25"/>
      <c r="H39" s="27"/>
      <c r="I39" s="28">
        <f>($F40*H40)+($F41*H41)+($F42*H42)+($F43*H43)</f>
        <v>0</v>
      </c>
      <c r="J39" s="25"/>
      <c r="K39" s="27"/>
      <c r="L39" s="28"/>
      <c r="M39" s="25"/>
      <c r="N39" s="27"/>
      <c r="O39" s="28"/>
      <c r="P39" s="30"/>
      <c r="Q39" s="27"/>
      <c r="R39" s="28">
        <f>($F40*Q40)+($F41*Q41)+($F42*Q42)+($F43*Q43)</f>
        <v>0</v>
      </c>
      <c r="S39" s="30"/>
      <c r="T39" s="27"/>
      <c r="U39" s="28">
        <f>($F40*T40)+($F41*T41)+($F42*T42)+($F43*T43)</f>
        <v>0</v>
      </c>
    </row>
    <row r="40" spans="1:21" ht="48" customHeight="1">
      <c r="A40" s="37">
        <v>8</v>
      </c>
      <c r="B40" s="60" t="s">
        <v>120</v>
      </c>
      <c r="C40" s="39" t="s">
        <v>19</v>
      </c>
      <c r="D40" s="39" t="s">
        <v>19</v>
      </c>
      <c r="E40" s="40" t="s">
        <v>18</v>
      </c>
      <c r="F40" s="40">
        <v>5</v>
      </c>
      <c r="G40" s="50"/>
      <c r="H40" s="41"/>
      <c r="I40" s="40"/>
      <c r="J40" s="50" t="s">
        <v>41</v>
      </c>
      <c r="K40" s="41">
        <v>1</v>
      </c>
      <c r="L40" s="40"/>
      <c r="M40" s="50" t="s">
        <v>41</v>
      </c>
      <c r="N40" s="41">
        <v>1</v>
      </c>
      <c r="O40" s="40"/>
      <c r="P40" s="50"/>
      <c r="Q40" s="41"/>
      <c r="R40" s="40"/>
      <c r="S40" s="50"/>
      <c r="T40" s="41"/>
      <c r="U40" s="40"/>
    </row>
    <row r="41" spans="1:21" ht="39" customHeight="1">
      <c r="A41" s="37">
        <v>9</v>
      </c>
      <c r="B41" s="60" t="s">
        <v>28</v>
      </c>
      <c r="C41" s="39" t="s">
        <v>19</v>
      </c>
      <c r="D41" s="39" t="s">
        <v>19</v>
      </c>
      <c r="E41" s="40" t="s">
        <v>18</v>
      </c>
      <c r="F41" s="40">
        <v>3</v>
      </c>
      <c r="G41" s="50"/>
      <c r="H41" s="41"/>
      <c r="I41" s="40"/>
      <c r="J41" s="50" t="s">
        <v>41</v>
      </c>
      <c r="K41" s="41">
        <v>1</v>
      </c>
      <c r="L41" s="40"/>
      <c r="M41" s="50" t="s">
        <v>41</v>
      </c>
      <c r="N41" s="41">
        <v>1</v>
      </c>
      <c r="O41" s="40"/>
      <c r="P41" s="50"/>
      <c r="Q41" s="41"/>
      <c r="R41" s="40"/>
      <c r="S41" s="50"/>
      <c r="T41" s="41"/>
      <c r="U41" s="40"/>
    </row>
    <row r="42" spans="1:21" ht="44.25" customHeight="1">
      <c r="A42" s="37">
        <v>10</v>
      </c>
      <c r="B42" s="60" t="s">
        <v>121</v>
      </c>
      <c r="C42" s="39" t="s">
        <v>19</v>
      </c>
      <c r="D42" s="39" t="s">
        <v>19</v>
      </c>
      <c r="E42" s="40" t="s">
        <v>18</v>
      </c>
      <c r="F42" s="40">
        <v>3</v>
      </c>
      <c r="G42" s="50"/>
      <c r="H42" s="41"/>
      <c r="I42" s="40"/>
      <c r="J42" s="50" t="s">
        <v>41</v>
      </c>
      <c r="K42" s="41">
        <v>1</v>
      </c>
      <c r="L42" s="40"/>
      <c r="M42" s="50" t="s">
        <v>41</v>
      </c>
      <c r="N42" s="41">
        <v>1</v>
      </c>
      <c r="O42" s="40"/>
      <c r="P42" s="50"/>
      <c r="Q42" s="41"/>
      <c r="R42" s="40"/>
      <c r="S42" s="50"/>
      <c r="T42" s="41"/>
      <c r="U42" s="40"/>
    </row>
    <row r="43" spans="1:21" ht="60" customHeight="1">
      <c r="A43" s="37">
        <v>11</v>
      </c>
      <c r="B43" s="60" t="s">
        <v>122</v>
      </c>
      <c r="C43" s="39" t="s">
        <v>19</v>
      </c>
      <c r="D43" s="39" t="s">
        <v>19</v>
      </c>
      <c r="E43" s="40" t="s">
        <v>18</v>
      </c>
      <c r="F43" s="40">
        <v>4</v>
      </c>
      <c r="G43" s="50"/>
      <c r="H43" s="41"/>
      <c r="I43" s="40"/>
      <c r="J43" s="50" t="s">
        <v>41</v>
      </c>
      <c r="K43" s="41">
        <v>1</v>
      </c>
      <c r="L43" s="40"/>
      <c r="M43" s="50" t="s">
        <v>41</v>
      </c>
      <c r="N43" s="41">
        <v>1</v>
      </c>
      <c r="O43" s="40"/>
      <c r="P43" s="50"/>
      <c r="Q43" s="41"/>
      <c r="R43" s="40"/>
      <c r="S43" s="50"/>
      <c r="T43" s="41"/>
      <c r="U43" s="40"/>
    </row>
    <row r="44" spans="1:21" ht="31.5" customHeight="1" thickBot="1">
      <c r="A44" s="65"/>
      <c r="B44" s="91" t="s">
        <v>16</v>
      </c>
      <c r="C44" s="66"/>
      <c r="D44" s="66"/>
      <c r="E44" s="67"/>
      <c r="F44" s="68">
        <v>90</v>
      </c>
      <c r="G44" s="67"/>
      <c r="H44" s="66"/>
      <c r="I44" s="69">
        <f>I6+I29+I39</f>
        <v>0</v>
      </c>
      <c r="J44" s="67"/>
      <c r="K44" s="66"/>
      <c r="L44" s="69" t="e">
        <f>SUM(L6,L29,#REF!,L39)</f>
        <v>#REF!</v>
      </c>
      <c r="M44" s="67"/>
      <c r="N44" s="66"/>
      <c r="O44" s="69" t="e">
        <f>SUM(O6,O29,#REF!,O39)</f>
        <v>#REF!</v>
      </c>
      <c r="P44" s="67"/>
      <c r="Q44" s="66"/>
      <c r="R44" s="69">
        <f>R6+R29+R39</f>
        <v>0</v>
      </c>
      <c r="S44" s="67"/>
      <c r="T44" s="66"/>
      <c r="U44" s="69">
        <f>U6+U29+U39</f>
        <v>0</v>
      </c>
    </row>
    <row r="45" spans="1:21" ht="33.75" customHeight="1" thickBot="1">
      <c r="A45" s="70"/>
      <c r="B45" s="90" t="s">
        <v>17</v>
      </c>
      <c r="C45" s="71"/>
      <c r="D45" s="71"/>
      <c r="E45" s="71"/>
      <c r="F45" s="72"/>
      <c r="G45" s="71"/>
      <c r="H45" s="73"/>
      <c r="I45" s="74">
        <f>I44/90</f>
        <v>0</v>
      </c>
      <c r="J45" s="71"/>
      <c r="K45" s="73"/>
      <c r="L45" s="74" t="e">
        <f>L44/100</f>
        <v>#REF!</v>
      </c>
      <c r="M45" s="71"/>
      <c r="N45" s="71"/>
      <c r="O45" s="74" t="e">
        <f>O44/100</f>
        <v>#REF!</v>
      </c>
      <c r="P45" s="71"/>
      <c r="Q45" s="71"/>
      <c r="R45" s="74">
        <f>R44/90</f>
        <v>0</v>
      </c>
      <c r="S45" s="71"/>
      <c r="T45" s="71"/>
      <c r="U45" s="74">
        <f>U44/90</f>
        <v>0</v>
      </c>
    </row>
    <row r="46" spans="1:21" ht="51" customHeight="1">
      <c r="A46" s="75"/>
      <c r="B46" s="76" t="s">
        <v>33</v>
      </c>
      <c r="C46" s="77" t="s">
        <v>20</v>
      </c>
      <c r="D46" s="78" t="s">
        <v>32</v>
      </c>
      <c r="E46" s="79" t="s">
        <v>62</v>
      </c>
      <c r="F46" s="78"/>
      <c r="G46" s="150" t="s">
        <v>30</v>
      </c>
      <c r="H46" s="151"/>
      <c r="I46" s="80" t="s">
        <v>29</v>
      </c>
      <c r="J46" s="80"/>
      <c r="K46" s="80" t="s">
        <v>24</v>
      </c>
      <c r="L46" s="80"/>
      <c r="M46" s="80"/>
      <c r="N46" s="81"/>
      <c r="O46" s="80" t="s">
        <v>31</v>
      </c>
      <c r="P46" s="81"/>
      <c r="Q46" s="80" t="s">
        <v>24</v>
      </c>
      <c r="R46" s="80"/>
      <c r="S46" s="80" t="s">
        <v>31</v>
      </c>
      <c r="T46" s="82"/>
      <c r="U46" s="78"/>
    </row>
    <row r="47" spans="1:21" ht="15.75">
      <c r="A47" s="11"/>
      <c r="B47" s="12"/>
      <c r="C47" s="147" t="s">
        <v>21</v>
      </c>
      <c r="D47" s="147"/>
      <c r="E47" s="148"/>
      <c r="F47" s="149"/>
      <c r="G47" s="13" t="s">
        <v>22</v>
      </c>
      <c r="H47" s="13"/>
      <c r="I47" s="14"/>
      <c r="J47" s="15"/>
      <c r="K47" s="14"/>
      <c r="L47" s="16"/>
      <c r="M47" s="17"/>
      <c r="N47" s="18"/>
      <c r="O47" s="14"/>
      <c r="P47" s="17"/>
      <c r="Q47" s="18" t="s">
        <v>32</v>
      </c>
      <c r="R47" s="14"/>
      <c r="S47" s="17"/>
      <c r="T47" s="18"/>
      <c r="U47" s="14"/>
    </row>
    <row r="48" spans="1:21">
      <c r="G48" s="5"/>
      <c r="H48" s="6"/>
    </row>
  </sheetData>
  <mergeCells count="29">
    <mergeCell ref="A1:U1"/>
    <mergeCell ref="P2:R2"/>
    <mergeCell ref="P3:P4"/>
    <mergeCell ref="Q3:R4"/>
    <mergeCell ref="S2:U2"/>
    <mergeCell ref="S3:S4"/>
    <mergeCell ref="T3:U4"/>
    <mergeCell ref="A2:A4"/>
    <mergeCell ref="J3:J4"/>
    <mergeCell ref="H3:I4"/>
    <mergeCell ref="J2:L2"/>
    <mergeCell ref="B2:B4"/>
    <mergeCell ref="K3:L4"/>
    <mergeCell ref="M3:M4"/>
    <mergeCell ref="C2:D3"/>
    <mergeCell ref="E2:E3"/>
    <mergeCell ref="A6:E6"/>
    <mergeCell ref="N3:O4"/>
    <mergeCell ref="A28:E28"/>
    <mergeCell ref="C47:D47"/>
    <mergeCell ref="E47:F47"/>
    <mergeCell ref="G46:H46"/>
    <mergeCell ref="E26:U27"/>
    <mergeCell ref="A39:E39"/>
    <mergeCell ref="F2:F3"/>
    <mergeCell ref="G2:I2"/>
    <mergeCell ref="M2:O2"/>
    <mergeCell ref="G3:G4"/>
    <mergeCell ref="A5:E5"/>
  </mergeCells>
  <pageMargins left="0.15748031496062992" right="0.15748031496062992" top="0.35433070866141736" bottom="0.27559055118110237" header="0.19685039370078741" footer="0.19685039370078741"/>
  <pageSetup paperSize="9" scale="60" orientation="portrait" r:id="rId1"/>
  <rowBreaks count="2" manualBreakCount="2">
    <brk id="21" max="20" man="1"/>
    <brk id="4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32" sqref="I32"/>
    </sheetView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Sar Card 58</vt:lpstr>
      <vt:lpstr>Sheet1</vt:lpstr>
      <vt:lpstr>Sheet2</vt:lpstr>
      <vt:lpstr>Sheet3</vt:lpstr>
      <vt:lpstr>'Sar Card 58'!Print_Area</vt:lpstr>
      <vt:lpstr>Sheet1!Print_Area</vt:lpstr>
      <vt:lpstr>'Sar Card 58'!Print_Titles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psdg</cp:lastModifiedBy>
  <cp:lastPrinted>2015-10-28T07:07:04Z</cp:lastPrinted>
  <dcterms:created xsi:type="dcterms:W3CDTF">2012-02-02T03:34:42Z</dcterms:created>
  <dcterms:modified xsi:type="dcterms:W3CDTF">2016-07-04T03:01:05Z</dcterms:modified>
</cp:coreProperties>
</file>